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625" activeTab="0"/>
  </bookViews>
  <sheets>
    <sheet name="Guidelines" sheetId="1" r:id="rId1"/>
    <sheet name="FTA Worksheet" sheetId="2" r:id="rId2"/>
    <sheet name="Financial Trend Analysis" sheetId="3" r:id="rId3"/>
    <sheet name="Six Key Charts" sheetId="4" r:id="rId4"/>
  </sheets>
  <definedNames>
    <definedName name="_xlnm.Print_Area" localSheetId="2">'Financial Trend Analysis'!$B$1:$T$44</definedName>
    <definedName name="_xlnm.Print_Area" localSheetId="1">'FTA Worksheet'!$A$1:$R$45</definedName>
    <definedName name="_xlnm.Print_Area" localSheetId="0">'Guidelines'!$A$1:$J$48</definedName>
  </definedNames>
  <calcPr fullCalcOnLoad="1"/>
</workbook>
</file>

<file path=xl/comments2.xml><?xml version="1.0" encoding="utf-8"?>
<comments xmlns="http://schemas.openxmlformats.org/spreadsheetml/2006/main">
  <authors>
    <author>philipsenp</author>
  </authors>
  <commentList>
    <comment ref="C2" authorId="0">
      <text>
        <r>
          <rPr>
            <sz val="10"/>
            <rFont val="Tahoma"/>
            <family val="2"/>
          </rPr>
          <t>For every FTA please insert the date at which you update the FTA.</t>
        </r>
        <r>
          <rPr>
            <b/>
            <sz val="10"/>
            <rFont val="Tahoma"/>
            <family val="0"/>
          </rPr>
          <t xml:space="preserve">
</t>
        </r>
        <r>
          <rPr>
            <sz val="10"/>
            <rFont val="Tahoma"/>
            <family val="0"/>
          </rPr>
          <t xml:space="preserve">
</t>
        </r>
      </text>
    </comment>
    <comment ref="C3" authorId="0">
      <text>
        <r>
          <rPr>
            <sz val="10"/>
            <rFont val="Tahoma"/>
            <family val="2"/>
          </rPr>
          <t>Insert all amounts in 1,000s except for DRC where all amounts are in full "USD". Please correct the currency.</t>
        </r>
        <r>
          <rPr>
            <b/>
            <sz val="10"/>
            <rFont val="Tahoma"/>
            <family val="0"/>
          </rPr>
          <t xml:space="preserve">
</t>
        </r>
        <r>
          <rPr>
            <sz val="10"/>
            <rFont val="Tahoma"/>
            <family val="0"/>
          </rPr>
          <t xml:space="preserve">
</t>
        </r>
      </text>
    </comment>
    <comment ref="D3" authorId="0">
      <text>
        <r>
          <rPr>
            <sz val="10"/>
            <rFont val="Tahoma"/>
            <family val="0"/>
          </rPr>
          <t xml:space="preserve">Change automatically when you change cell K2.
</t>
        </r>
      </text>
    </comment>
    <comment ref="E3" authorId="0">
      <text>
        <r>
          <rPr>
            <sz val="10"/>
            <rFont val="Tahoma"/>
            <family val="2"/>
          </rPr>
          <t>Change automatically when you change cell K2.</t>
        </r>
        <r>
          <rPr>
            <sz val="10"/>
            <rFont val="Tahoma"/>
            <family val="0"/>
          </rPr>
          <t xml:space="preserve">
</t>
        </r>
      </text>
    </comment>
    <comment ref="R2" authorId="0">
      <text>
        <r>
          <rPr>
            <sz val="10"/>
            <rFont val="Tahoma"/>
            <family val="0"/>
          </rPr>
          <t xml:space="preserve">Change automatically when you change cell K2. </t>
        </r>
      </text>
    </comment>
    <comment ref="D1" authorId="0">
      <text>
        <r>
          <rPr>
            <sz val="10"/>
            <rFont val="Tahoma"/>
            <family val="2"/>
          </rPr>
          <t xml:space="preserve">Please insert name of the entity. 
Indicate your financial year if it is not January to December. This is expecially relevant for educational institutions. </t>
        </r>
      </text>
    </comment>
    <comment ref="B5" authorId="0">
      <text>
        <r>
          <rPr>
            <sz val="10"/>
            <rFont val="Tahoma"/>
            <family val="0"/>
          </rPr>
          <t xml:space="preserve">For </t>
        </r>
        <r>
          <rPr>
            <b/>
            <sz val="10"/>
            <rFont val="Tahoma"/>
            <family val="2"/>
          </rPr>
          <t>Unions/Conferences</t>
        </r>
        <r>
          <rPr>
            <sz val="10"/>
            <rFont val="Tahoma"/>
            <family val="0"/>
          </rPr>
          <t xml:space="preserve"> etc. indicate "Net Tithe" retained for use in the entity - excluding the portion of Trust Tithe (tithe percentages and amounts for retirement fund) sent to next higher organization.
For</t>
        </r>
        <r>
          <rPr>
            <b/>
            <sz val="10"/>
            <rFont val="Tahoma"/>
            <family val="2"/>
          </rPr>
          <t xml:space="preserve"> Educational Institutions</t>
        </r>
        <r>
          <rPr>
            <sz val="10"/>
            <rFont val="Tahoma"/>
            <family val="0"/>
          </rPr>
          <t xml:space="preserve"> indicate income from students including fees and bursary funds from state or church. 
Direct appropriations from the state to the institution (not ear-maked to specific students) will be shown under "Total Earned Operating Income". 
Approppriations from church entites will be shown under "Operating Approp." 
For </t>
        </r>
        <r>
          <rPr>
            <b/>
            <sz val="10"/>
            <rFont val="Tahoma"/>
            <family val="2"/>
          </rPr>
          <t>Medical Institutions</t>
        </r>
        <r>
          <rPr>
            <sz val="10"/>
            <rFont val="Tahoma"/>
            <family val="0"/>
          </rPr>
          <t xml:space="preserve"> indicate patient related income for treatment received. 
Direct appropriations from the state to the institution will be shown under "Total Earned Operating Income". 
Approppriations from church entites will be shown under "Operating Approp."</t>
        </r>
      </text>
    </comment>
    <comment ref="B17" authorId="0">
      <text>
        <r>
          <rPr>
            <sz val="10"/>
            <rFont val="Tahoma"/>
            <family val="2"/>
          </rPr>
          <t>Include cash and non-interest bearing bank accounts.</t>
        </r>
        <r>
          <rPr>
            <sz val="10"/>
            <rFont val="Tahoma"/>
            <family val="0"/>
          </rPr>
          <t xml:space="preserve">
</t>
        </r>
      </text>
    </comment>
    <comment ref="B20" authorId="0">
      <text>
        <r>
          <rPr>
            <sz val="10"/>
            <rFont val="Tahoma"/>
            <family val="2"/>
          </rPr>
          <t>ST = "Short Term"</t>
        </r>
        <r>
          <rPr>
            <sz val="10"/>
            <rFont val="Tahoma"/>
            <family val="0"/>
          </rPr>
          <t xml:space="preserve">
</t>
        </r>
      </text>
    </comment>
    <comment ref="B24" authorId="0">
      <text>
        <r>
          <rPr>
            <sz val="10"/>
            <rFont val="Tahoma"/>
            <family val="2"/>
          </rPr>
          <t>LT = "Long Term" in case loan agreements have been established.</t>
        </r>
        <r>
          <rPr>
            <sz val="10"/>
            <rFont val="Tahoma"/>
            <family val="0"/>
          </rPr>
          <t xml:space="preserve">
</t>
        </r>
      </text>
    </comment>
    <comment ref="B42" authorId="0">
      <text>
        <r>
          <rPr>
            <b/>
            <sz val="10"/>
            <rFont val="Tahoma"/>
            <family val="2"/>
          </rPr>
          <t>Conferences</t>
        </r>
        <r>
          <rPr>
            <sz val="10"/>
            <rFont val="Tahoma"/>
            <family val="2"/>
          </rPr>
          <t xml:space="preserve"> etc. show number of pastors (working in the field) on payroll no matter if they are ordained or not ordained. Part-time workers to be converted to full-time. 
</t>
        </r>
        <r>
          <rPr>
            <b/>
            <sz val="10"/>
            <rFont val="Tahoma"/>
            <family val="2"/>
          </rPr>
          <t>Unions</t>
        </r>
        <r>
          <rPr>
            <sz val="10"/>
            <rFont val="Tahoma"/>
            <family val="2"/>
          </rPr>
          <t xml:space="preserve"> will normally not have this category of workers.
</t>
        </r>
        <r>
          <rPr>
            <b/>
            <sz val="10"/>
            <rFont val="Tahoma"/>
            <family val="2"/>
          </rPr>
          <t>Educational institutions</t>
        </r>
        <r>
          <rPr>
            <sz val="10"/>
            <rFont val="Tahoma"/>
            <family val="2"/>
          </rPr>
          <t xml:space="preserve"> fill in number of teachers converted to full time.
</t>
        </r>
        <r>
          <rPr>
            <b/>
            <sz val="10"/>
            <rFont val="Tahoma"/>
            <family val="2"/>
          </rPr>
          <t>Medical institutions</t>
        </r>
        <r>
          <rPr>
            <sz val="10"/>
            <rFont val="Tahoma"/>
            <family val="2"/>
          </rPr>
          <t xml:space="preserve"> fill in number of doctors, nurces, lab technicians etc. converted to full time. </t>
        </r>
        <r>
          <rPr>
            <sz val="10"/>
            <rFont val="Tahoma"/>
            <family val="0"/>
          </rPr>
          <t xml:space="preserve">
</t>
        </r>
      </text>
    </comment>
    <comment ref="B43" authorId="0">
      <text>
        <r>
          <rPr>
            <sz val="10"/>
            <rFont val="Tahoma"/>
            <family val="0"/>
          </rPr>
          <t xml:space="preserve">Total office and administrative staff no matter if they are ordaned, non-ordained, elected, non-elected, secretaries etc.) Part-time workers to be converted to full-time. 
</t>
        </r>
      </text>
    </comment>
    <comment ref="B44" authorId="0">
      <text>
        <r>
          <rPr>
            <sz val="10"/>
            <rFont val="Tahoma"/>
            <family val="2"/>
          </rPr>
          <t>Includes janitorial workers, guards, maintenance workers, garden workers etc. inclusive workers from external companies that are not on the entity's payroll - for example workers from a security company.</t>
        </r>
      </text>
    </comment>
    <comment ref="B45" authorId="0">
      <text>
        <r>
          <rPr>
            <sz val="10"/>
            <rFont val="Tahoma"/>
            <family val="2"/>
          </rPr>
          <t>To be taken from Financial Statement. Please, be sure that the Working Capital % is calculated according to the formula given in Working Policy T 15 05.</t>
        </r>
      </text>
    </comment>
    <comment ref="B18" authorId="0">
      <text>
        <r>
          <rPr>
            <sz val="10"/>
            <rFont val="Tahoma"/>
            <family val="2"/>
          </rPr>
          <t>Include call deposits, fixed deposits and other interest bearing bank accounts.</t>
        </r>
      </text>
    </comment>
    <comment ref="R3" authorId="0">
      <text>
        <r>
          <rPr>
            <sz val="10"/>
            <rFont val="Tahoma"/>
            <family val="2"/>
          </rPr>
          <t xml:space="preserve">Insert in this column last years figures to date.
</t>
        </r>
      </text>
    </comment>
    <comment ref="L2" authorId="0">
      <text>
        <r>
          <rPr>
            <sz val="10"/>
            <rFont val="Tahoma"/>
            <family val="2"/>
          </rPr>
          <t>For Income and Expenses insert accumulated figures for year to date. For Balance insert balance to date.</t>
        </r>
        <r>
          <rPr>
            <sz val="10"/>
            <rFont val="Tahoma"/>
            <family val="0"/>
          </rPr>
          <t xml:space="preserve">
</t>
        </r>
      </text>
    </comment>
    <comment ref="B6" authorId="0">
      <text>
        <r>
          <rPr>
            <sz val="10"/>
            <rFont val="Tahoma"/>
            <family val="2"/>
          </rPr>
          <t>Excluding allocated funds.</t>
        </r>
      </text>
    </comment>
    <comment ref="B8" authorId="0">
      <text>
        <r>
          <rPr>
            <sz val="10"/>
            <rFont val="Tahoma"/>
            <family val="2"/>
          </rPr>
          <t>Excluding allocated funds.</t>
        </r>
      </text>
    </comment>
    <comment ref="F3" authorId="0">
      <text>
        <r>
          <rPr>
            <sz val="10"/>
            <rFont val="Tahoma"/>
            <family val="2"/>
          </rPr>
          <t>If your financial year does not begin in January you can correct the months to match your financial year.</t>
        </r>
      </text>
    </comment>
  </commentList>
</comments>
</file>

<file path=xl/sharedStrings.xml><?xml version="1.0" encoding="utf-8"?>
<sst xmlns="http://schemas.openxmlformats.org/spreadsheetml/2006/main" count="151" uniqueCount="135">
  <si>
    <t>Feb</t>
  </si>
  <si>
    <t>Mar</t>
  </si>
  <si>
    <t>Apr</t>
  </si>
  <si>
    <t>May</t>
  </si>
  <si>
    <t>Jun</t>
  </si>
  <si>
    <t>Jul</t>
  </si>
  <si>
    <t>Aug</t>
  </si>
  <si>
    <t>Sep</t>
  </si>
  <si>
    <t>Oct</t>
  </si>
  <si>
    <t>Nov</t>
  </si>
  <si>
    <t>Dec</t>
  </si>
  <si>
    <t>Total</t>
  </si>
  <si>
    <t>Jan</t>
  </si>
  <si>
    <t>INCOME</t>
  </si>
  <si>
    <t>EXPENSES</t>
  </si>
  <si>
    <t>FINANCIAL TREND ANALYSIS</t>
  </si>
  <si>
    <t>Allocated Funds</t>
  </si>
  <si>
    <t>Acc. Rec. from Sub. Org. (S+L)</t>
  </si>
  <si>
    <t>Acc. Rec. from Employees (S+L)</t>
  </si>
  <si>
    <t>Acc. Rec. from Others (S+L)</t>
  </si>
  <si>
    <t>Acc. Payable to Higher Org. (S+L)</t>
  </si>
  <si>
    <t>Acc. Payable to Sub. Org. (S+L)</t>
  </si>
  <si>
    <t>Acc. Payable to Employees (S+L)</t>
  </si>
  <si>
    <t>Acc. Payable to Others (S+L)</t>
  </si>
  <si>
    <t xml:space="preserve">Working Capital % </t>
  </si>
  <si>
    <t xml:space="preserve">Liquidity % </t>
  </si>
  <si>
    <t>Current Liabilities</t>
  </si>
  <si>
    <t>Current Assets</t>
  </si>
  <si>
    <t>Acc. Rec. from Higher Org. (S+L)</t>
  </si>
  <si>
    <t>Total Operating Expenses</t>
  </si>
  <si>
    <t>All Amounts in</t>
  </si>
  <si>
    <t>1.000 KSH</t>
  </si>
  <si>
    <t>BALANCE (Short+Long Term)</t>
  </si>
  <si>
    <t>SURPLUS BEFORE APPROP.</t>
  </si>
  <si>
    <t>All Other Operating Income</t>
  </si>
  <si>
    <t>OTHER KEY FIGURES</t>
  </si>
  <si>
    <t xml:space="preserve">Selfsupport % = Earned operating income (not including extraordinary donations and appropriations) in % of operating expenses (including operating appropriations paid in excess of appropirations received). </t>
  </si>
  <si>
    <t>Liquidity = Cash, bank, securities, investment and accounts receivable from the next higher organisation.  It is recommended that the liquidity covers at least current liabilities and allocated funds.</t>
  </si>
  <si>
    <t xml:space="preserve">Operating Appropriations Received </t>
  </si>
  <si>
    <t xml:space="preserve">Capital Appropriations Received </t>
  </si>
  <si>
    <t>Operating Approp. Sent On (Given)</t>
  </si>
  <si>
    <t>Capital Appropriations Sent On (Given)</t>
  </si>
  <si>
    <t>Self Support %  (Year to Date)</t>
  </si>
  <si>
    <t>Employees' Sal.+All. in % of tithe  (YtD)</t>
  </si>
  <si>
    <t>No. Full-time Office/Admin./Main Staff</t>
  </si>
  <si>
    <t>No. Full-time All Other Workers</t>
  </si>
  <si>
    <t>FINANCIAL ACTIVITY</t>
  </si>
  <si>
    <t>Acc. Rec. from Higher Org. (ST)</t>
  </si>
  <si>
    <t>Acc. Rec. from Sub. Org. (ST)</t>
  </si>
  <si>
    <t>Acc. Rec. from Employees (ST)</t>
  </si>
  <si>
    <t>Acc. Rec. from Others (ST)</t>
  </si>
  <si>
    <t>Acc. Rec. from Higher Org. (LT)</t>
  </si>
  <si>
    <t>Acc. Rec. from Sub. Org. (LT)</t>
  </si>
  <si>
    <t>Acc. Rec. from Employees (LT)</t>
  </si>
  <si>
    <t>Acc. Rec. from Others (LT)</t>
  </si>
  <si>
    <t>Acc. Payable to Higher Org. (ST)</t>
  </si>
  <si>
    <t>Acc. Payable to Sub. Org. (ST)</t>
  </si>
  <si>
    <t>Acc. Payable to Employees (ST)</t>
  </si>
  <si>
    <t>Acc. Payable to Others (ST)</t>
  </si>
  <si>
    <t>Acc. Payable to Higher Org. (LT)</t>
  </si>
  <si>
    <t>Acc. Payable to Sub. Org. (LT)</t>
  </si>
  <si>
    <t>Acc. Payable to Employees (LT)</t>
  </si>
  <si>
    <t>Acc. Payable to Others (LT)</t>
  </si>
  <si>
    <t>Employees' Salaries and Allow.</t>
  </si>
  <si>
    <t xml:space="preserve">Cap. Approp. Received </t>
  </si>
  <si>
    <t>Op. Approp. Received - 1A</t>
  </si>
  <si>
    <t>Cap. Approp. Sent On (Given)</t>
  </si>
  <si>
    <t>Year to Date</t>
  </si>
  <si>
    <t>Per Month</t>
  </si>
  <si>
    <t>No. Full-time Office/Admin./Main Stf</t>
  </si>
  <si>
    <t>Securities and Investments</t>
  </si>
  <si>
    <t>xxx Union Mission</t>
  </si>
  <si>
    <t>FTA Worksheet</t>
  </si>
  <si>
    <t>Op. Approp. Received - Other</t>
  </si>
  <si>
    <t>Working Capital %</t>
  </si>
  <si>
    <t>Date</t>
  </si>
  <si>
    <t>To Date</t>
  </si>
  <si>
    <t>Trust Funds</t>
  </si>
  <si>
    <t>Op. Approp. Sent On - 1A</t>
  </si>
  <si>
    <t>Op. Approp. Sent On/Given - Other</t>
  </si>
  <si>
    <t>OPER. SURPLUS AFTER APP.</t>
  </si>
  <si>
    <t>SURPLUS AFTER CAP. APP.</t>
  </si>
  <si>
    <t>Securities, Investments</t>
  </si>
  <si>
    <t>Cash and Bank (Non-Interest)</t>
  </si>
  <si>
    <t>Working Capital = Current assets minus current liabilities. It is recommended that the working capital covers at least a specific % (20-30) of the latest 12 month actual operating expenses plus allocated funds.  See T 15 05</t>
  </si>
  <si>
    <t>Cash,  Bank (Non-interest)</t>
  </si>
  <si>
    <t>Call/Fixed Deposits (Interest Bear.)</t>
  </si>
  <si>
    <t>Call/Fixed Deposits (Interest bearing)</t>
  </si>
  <si>
    <t>Total Earned Operating Income</t>
  </si>
  <si>
    <t>1. Financial Statement.</t>
  </si>
  <si>
    <t>2. Financial Trend Analysis.</t>
  </si>
  <si>
    <t>explain any major variances to the normal trend or to the desired trend.</t>
  </si>
  <si>
    <t>Deadlines for material to be sent are given by the next higher organization.</t>
  </si>
  <si>
    <t>Unions send to division also FTA and comments from subsidiary organizations.</t>
  </si>
  <si>
    <t>b. One showing interest bearing.</t>
  </si>
  <si>
    <t>a. One showing non-interest bearing.</t>
  </si>
  <si>
    <t>b. All other Workers.</t>
  </si>
  <si>
    <t>No. Full-time Pastors (Teach/Medic)</t>
  </si>
  <si>
    <t>Tithe Income Net (students/patients)</t>
  </si>
  <si>
    <t>No. Full-time Pastors (teach/medic)</t>
  </si>
  <si>
    <t>2. We have deleted line 6 "extraordinary donations" since it is rarely used.</t>
  </si>
  <si>
    <t>5. We have split line 38 into two lines</t>
  </si>
  <si>
    <t xml:space="preserve">In income and expenses we don't include allocated funds, but their movements are shown in the balance. </t>
  </si>
  <si>
    <t>4. We have deleted line 32 "Trust Funds to Higher Organization"</t>
  </si>
  <si>
    <t>%</t>
  </si>
  <si>
    <t>Tithe Inc. Net (students/patients)</t>
  </si>
  <si>
    <t>Printed</t>
  </si>
  <si>
    <t>All amounts in</t>
  </si>
  <si>
    <t>Explanations to Six Key Charts</t>
  </si>
  <si>
    <t>2. Salaries and allowances should only be 50-60% of tithe to make provision for other activities.</t>
  </si>
  <si>
    <t xml:space="preserve">3. Accounts reveivable should be kept at a minimum by clearing accounts monthly. </t>
  </si>
  <si>
    <t xml:space="preserve">4. Accounts payable should also be kept at a minimum. </t>
  </si>
  <si>
    <t>5. Current assets minus current liabilities shows working capital.</t>
  </si>
  <si>
    <t>6. Working capital, liquidity and self-support should all be above 100%.</t>
  </si>
  <si>
    <t>Guidelines for use of ECD Financial Trend Analysis (FTA)</t>
  </si>
  <si>
    <t>01.10.2009</t>
  </si>
  <si>
    <t>Changes compared to last version of FTA</t>
  </si>
  <si>
    <t>7. We have added a worksheet with six key charts that are updated automatically.</t>
  </si>
  <si>
    <t>1. We have expanded the user group to include educational and medical organizations.</t>
  </si>
  <si>
    <t>8. We have added guidelines and explanations directly in the cells of the FTA worksheet.</t>
  </si>
  <si>
    <t>Please do not make your own FTA. In case of questions contact your next higher organization.</t>
  </si>
  <si>
    <t>Information from "FTA Worksheet" is automatically transferred to other worksheets.</t>
  </si>
  <si>
    <t>The description in line 5 and 35 reflects this change.</t>
  </si>
  <si>
    <t>3. We have split line 22 "Cash and Bank" into two lines:</t>
  </si>
  <si>
    <t>Oct.2009</t>
  </si>
  <si>
    <t>Only the "FTA Worksheet" is open for entering information. Other charts are locked.</t>
  </si>
  <si>
    <t>Please follow guidelines inserted as comments in various cells in the FTA Worksheet.</t>
  </si>
  <si>
    <t>3. Comments from Statement Review Committee regarding FS and FTA. Comments should</t>
  </si>
  <si>
    <t>1. Comparing operating income and expenses is a good indication of level of self-support.</t>
  </si>
  <si>
    <t>6. We have added two columns to the right with last year to date and some % comparisons.</t>
  </si>
  <si>
    <t xml:space="preserve">This FTA can be used by church entities, educational and medical institutions. </t>
  </si>
  <si>
    <t>Each entity should send monthly to the next higher organization after review by Statement Review Committee</t>
  </si>
  <si>
    <t>the following:</t>
  </si>
  <si>
    <t>a. Pastors in Field and teachers and medical workers for relevant institutions.</t>
  </si>
  <si>
    <t>(Release 10.2009)</t>
  </si>
</sst>
</file>

<file path=xl/styles.xml><?xml version="1.0" encoding="utf-8"?>
<styleSheet xmlns="http://schemas.openxmlformats.org/spreadsheetml/2006/main">
  <numFmts count="3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409]dddd\,\ mmmm\ dd\,\ yyyy"/>
    <numFmt numFmtId="187" formatCode="[$-409]d\-mmm\-yyyy;@"/>
    <numFmt numFmtId="188" formatCode="###,###,"/>
    <numFmt numFmtId="189" formatCode="0.0"/>
    <numFmt numFmtId="190" formatCode="[$-409]h:mm:ss\ AM/PM"/>
    <numFmt numFmtId="191" formatCode="&quot;Yes&quot;;&quot;Yes&quot;;&quot;No&quot;"/>
    <numFmt numFmtId="192" formatCode="&quot;True&quot;;&quot;True&quot;;&quot;False&quot;"/>
    <numFmt numFmtId="193" formatCode="&quot;On&quot;;&quot;On&quot;;&quot;Off&quot;"/>
    <numFmt numFmtId="194" formatCode="[$€-2]\ #,##0.00_);[Red]\([$€-2]\ #,##0.00\)"/>
  </numFmts>
  <fonts count="52">
    <font>
      <sz val="10"/>
      <name val="Arial"/>
      <family val="0"/>
    </font>
    <font>
      <sz val="8"/>
      <name val="Arial"/>
      <family val="0"/>
    </font>
    <font>
      <b/>
      <sz val="8"/>
      <name val="Arial"/>
      <family val="2"/>
    </font>
    <font>
      <sz val="10"/>
      <name val="Tahoma"/>
      <family val="0"/>
    </font>
    <font>
      <b/>
      <sz val="10"/>
      <name val="Tahoma"/>
      <family val="0"/>
    </font>
    <font>
      <b/>
      <sz val="10"/>
      <name val="Arial"/>
      <family val="2"/>
    </font>
    <font>
      <b/>
      <sz val="12"/>
      <name val="Arial"/>
      <family val="2"/>
    </font>
    <font>
      <sz val="10"/>
      <color indexed="8"/>
      <name val="Calibri"/>
      <family val="0"/>
    </font>
    <font>
      <sz val="9"/>
      <color indexed="8"/>
      <name val="Calibri"/>
      <family val="0"/>
    </font>
    <font>
      <sz val="14"/>
      <name val="Arial"/>
      <family val="2"/>
    </font>
    <font>
      <b/>
      <sz val="18"/>
      <name val="Arial"/>
      <family val="2"/>
    </font>
    <font>
      <sz val="11"/>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2" fillId="0" borderId="10" xfId="0" applyFont="1" applyBorder="1" applyAlignment="1">
      <alignment horizontal="center"/>
    </xf>
    <xf numFmtId="0" fontId="1" fillId="0" borderId="10" xfId="0" applyFont="1" applyBorder="1" applyAlignment="1">
      <alignment/>
    </xf>
    <xf numFmtId="3" fontId="1" fillId="0" borderId="10" xfId="0" applyNumberFormat="1" applyFont="1" applyBorder="1"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188" fontId="1" fillId="1" borderId="10" xfId="0" applyNumberFormat="1" applyFont="1" applyFill="1" applyBorder="1" applyAlignment="1">
      <alignment/>
    </xf>
    <xf numFmtId="3" fontId="1" fillId="0" borderId="10" xfId="0" applyNumberFormat="1" applyFont="1" applyBorder="1" applyAlignment="1" applyProtection="1">
      <alignment/>
      <protection locked="0"/>
    </xf>
    <xf numFmtId="0" fontId="2" fillId="0" borderId="12" xfId="0" applyFont="1" applyBorder="1" applyAlignment="1" applyProtection="1">
      <alignment/>
      <protection locked="0"/>
    </xf>
    <xf numFmtId="0" fontId="1" fillId="0" borderId="10" xfId="0" applyNumberFormat="1" applyFont="1" applyBorder="1" applyAlignment="1" applyProtection="1">
      <alignment/>
      <protection locked="0"/>
    </xf>
    <xf numFmtId="3" fontId="1" fillId="33" borderId="10" xfId="0" applyNumberFormat="1" applyFont="1" applyFill="1" applyBorder="1" applyAlignment="1">
      <alignment/>
    </xf>
    <xf numFmtId="0" fontId="1" fillId="0" borderId="10" xfId="0" applyFont="1" applyBorder="1" applyAlignment="1" applyProtection="1">
      <alignment/>
      <protection locked="0"/>
    </xf>
    <xf numFmtId="187" fontId="2" fillId="0" borderId="10" xfId="0" applyNumberFormat="1" applyFont="1" applyBorder="1" applyAlignment="1">
      <alignment horizontal="right"/>
    </xf>
    <xf numFmtId="0" fontId="2" fillId="0" borderId="10" xfId="0" applyFont="1" applyBorder="1" applyAlignment="1">
      <alignment horizontal="right"/>
    </xf>
    <xf numFmtId="0" fontId="1" fillId="0" borderId="10" xfId="0" applyFont="1" applyBorder="1" applyAlignment="1" applyProtection="1">
      <alignment horizontal="center"/>
      <protection locked="0"/>
    </xf>
    <xf numFmtId="187" fontId="1" fillId="0" borderId="10" xfId="0" applyNumberFormat="1" applyFont="1" applyBorder="1" applyAlignment="1" applyProtection="1">
      <alignment horizontal="center"/>
      <protection locked="0"/>
    </xf>
    <xf numFmtId="187" fontId="1" fillId="0" borderId="10" xfId="0" applyNumberFormat="1" applyFont="1" applyBorder="1" applyAlignment="1">
      <alignment horizontal="center"/>
    </xf>
    <xf numFmtId="187" fontId="1" fillId="0" borderId="10" xfId="0" applyNumberFormat="1" applyFont="1" applyBorder="1" applyAlignment="1">
      <alignment horizontal="left"/>
    </xf>
    <xf numFmtId="0" fontId="1" fillId="0" borderId="10" xfId="0" applyFont="1" applyBorder="1" applyAlignment="1">
      <alignment horizontal="center"/>
    </xf>
    <xf numFmtId="0" fontId="1" fillId="0" borderId="10" xfId="0" applyFont="1" applyBorder="1" applyAlignment="1">
      <alignment horizontal="right"/>
    </xf>
    <xf numFmtId="0" fontId="2" fillId="0" borderId="14" xfId="0" applyFont="1" applyBorder="1" applyAlignment="1">
      <alignment horizontal="center"/>
    </xf>
    <xf numFmtId="0" fontId="2" fillId="0" borderId="10" xfId="0" applyFont="1" applyBorder="1" applyAlignment="1" applyProtection="1">
      <alignment horizontal="center"/>
      <protection/>
    </xf>
    <xf numFmtId="188" fontId="1" fillId="1" borderId="10" xfId="0" applyNumberFormat="1" applyFont="1" applyFill="1" applyBorder="1" applyAlignment="1" applyProtection="1">
      <alignment/>
      <protection/>
    </xf>
    <xf numFmtId="3" fontId="1" fillId="0" borderId="10" xfId="0" applyNumberFormat="1" applyFont="1" applyBorder="1" applyAlignment="1" applyProtection="1">
      <alignment/>
      <protection locked="0"/>
    </xf>
    <xf numFmtId="0" fontId="2" fillId="0" borderId="11" xfId="0" applyFont="1" applyBorder="1" applyAlignment="1" applyProtection="1">
      <alignment/>
      <protection/>
    </xf>
    <xf numFmtId="0" fontId="2" fillId="0" borderId="12" xfId="0" applyFont="1" applyBorder="1" applyAlignment="1" applyProtection="1">
      <alignment/>
      <protection/>
    </xf>
    <xf numFmtId="0" fontId="5" fillId="0" borderId="0" xfId="0" applyFont="1" applyAlignment="1">
      <alignment/>
    </xf>
    <xf numFmtId="0" fontId="0" fillId="0" borderId="0" xfId="0" applyFont="1" applyAlignment="1">
      <alignment/>
    </xf>
    <xf numFmtId="3" fontId="1" fillId="33" borderId="10" xfId="0" applyNumberFormat="1" applyFont="1" applyFill="1" applyBorder="1" applyAlignment="1" applyProtection="1">
      <alignment/>
      <protection locked="0"/>
    </xf>
    <xf numFmtId="0" fontId="1" fillId="0" borderId="10" xfId="0" applyNumberFormat="1" applyFont="1" applyBorder="1" applyAlignment="1" applyProtection="1">
      <alignment/>
      <protection locked="0"/>
    </xf>
    <xf numFmtId="0" fontId="1" fillId="0" borderId="10" xfId="0" applyFont="1" applyBorder="1" applyAlignment="1" applyProtection="1">
      <alignment/>
      <protection locked="0"/>
    </xf>
    <xf numFmtId="0" fontId="5" fillId="0" borderId="0" xfId="0" applyFont="1" applyAlignment="1">
      <alignment horizontal="center"/>
    </xf>
    <xf numFmtId="0" fontId="6" fillId="0" borderId="0" xfId="0" applyFont="1" applyAlignment="1">
      <alignment horizontal="center"/>
    </xf>
    <xf numFmtId="0" fontId="2" fillId="0" borderId="10" xfId="0" applyFont="1" applyBorder="1" applyAlignment="1" applyProtection="1">
      <alignment horizontal="center"/>
      <protection locked="0"/>
    </xf>
    <xf numFmtId="0" fontId="0" fillId="0" borderId="10" xfId="0" applyBorder="1" applyAlignment="1">
      <alignment/>
    </xf>
    <xf numFmtId="0" fontId="2"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xf>
    <xf numFmtId="0" fontId="11" fillId="0" borderId="0" xfId="0" applyFont="1" applyAlignment="1">
      <alignment/>
    </xf>
    <xf numFmtId="0" fontId="0"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0" fillId="0" borderId="0" xfId="0" applyFont="1" applyAlignment="1">
      <alignment/>
    </xf>
    <xf numFmtId="0" fontId="11" fillId="0" borderId="0" xfId="0" applyFont="1" applyAlignment="1">
      <alignment/>
    </xf>
    <xf numFmtId="0" fontId="0" fillId="0" borderId="0" xfId="0" applyFont="1" applyAlignment="1">
      <alignment horizontal="left"/>
    </xf>
    <xf numFmtId="0" fontId="0" fillId="0" borderId="0" xfId="0" applyAlignment="1">
      <alignment horizontal="left"/>
    </xf>
    <xf numFmtId="0" fontId="6" fillId="0" borderId="0" xfId="0" applyFont="1" applyAlignment="1">
      <alignment horizontal="center"/>
    </xf>
    <xf numFmtId="0" fontId="5" fillId="0" borderId="0" xfId="0" applyFont="1" applyAlignment="1">
      <alignment horizontal="left"/>
    </xf>
    <xf numFmtId="0" fontId="2" fillId="0" borderId="12" xfId="0" applyFont="1" applyBorder="1" applyAlignment="1">
      <alignment horizontal="left"/>
    </xf>
    <xf numFmtId="0" fontId="2" fillId="0" borderId="10" xfId="0" applyFont="1" applyBorder="1" applyAlignment="1">
      <alignment horizontal="center"/>
    </xf>
    <xf numFmtId="0" fontId="1" fillId="0" borderId="11" xfId="0" applyFont="1" applyBorder="1" applyAlignment="1">
      <alignment horizontal="left"/>
    </xf>
    <xf numFmtId="0" fontId="1" fillId="0" borderId="13"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xf>
    <xf numFmtId="0" fontId="2" fillId="0" borderId="13" xfId="0" applyFont="1" applyBorder="1" applyAlignment="1">
      <alignment horizontal="center"/>
    </xf>
    <xf numFmtId="0" fontId="1" fillId="0" borderId="11" xfId="0" applyFont="1" applyBorder="1" applyAlignment="1">
      <alignment horizontal="left"/>
    </xf>
    <xf numFmtId="0" fontId="1" fillId="0" borderId="11" xfId="0" applyFont="1" applyBorder="1" applyAlignment="1">
      <alignment horizontal="center"/>
    </xf>
    <xf numFmtId="0" fontId="1" fillId="0" borderId="13" xfId="0" applyFont="1" applyBorder="1" applyAlignment="1">
      <alignment horizontal="center"/>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188" fontId="2" fillId="1" borderId="11" xfId="0" applyNumberFormat="1" applyFont="1" applyFill="1" applyBorder="1" applyAlignment="1">
      <alignment horizontal="center"/>
    </xf>
    <xf numFmtId="188" fontId="2" fillId="1" borderId="13" xfId="0" applyNumberFormat="1" applyFont="1" applyFill="1"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34" borderId="11"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2" fillId="0" borderId="10" xfId="0" applyFont="1" applyBorder="1" applyAlignment="1">
      <alignment horizontal="left"/>
    </xf>
    <xf numFmtId="0" fontId="1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4. Accounts Payable</a:t>
            </a:r>
          </a:p>
        </c:rich>
      </c:tx>
      <c:layout>
        <c:manualLayout>
          <c:xMode val="factor"/>
          <c:yMode val="factor"/>
          <c:x val="-0.00225"/>
          <c:y val="-0.013"/>
        </c:manualLayout>
      </c:layout>
      <c:spPr>
        <a:noFill/>
        <a:ln w="3175">
          <a:noFill/>
        </a:ln>
      </c:spPr>
    </c:title>
    <c:plotArea>
      <c:layout>
        <c:manualLayout>
          <c:xMode val="edge"/>
          <c:yMode val="edge"/>
          <c:x val="0.02075"/>
          <c:y val="0.13325"/>
          <c:w val="0.9555"/>
          <c:h val="0.6965"/>
        </c:manualLayout>
      </c:layout>
      <c:lineChart>
        <c:grouping val="standard"/>
        <c:varyColors val="0"/>
        <c:ser>
          <c:idx val="0"/>
          <c:order val="0"/>
          <c:tx>
            <c:strRef>
              <c:f>'Financial Trend Analysis'!$B$27</c:f>
              <c:strCache>
                <c:ptCount val="1"/>
                <c:pt idx="0">
                  <c:v>Acc. Payable to Higher Org.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Analysis'!$D$27:$Q$27</c:f>
              <c:numCache>
                <c:ptCount val="14"/>
                <c:pt idx="0">
                  <c:v>40855</c:v>
                </c:pt>
                <c:pt idx="1">
                  <c:v>57125</c:v>
                </c:pt>
                <c:pt idx="2">
                  <c:v>60763</c:v>
                </c:pt>
                <c:pt idx="3">
                  <c:v>66833</c:v>
                </c:pt>
                <c:pt idx="4">
                  <c:v>70327</c:v>
                </c:pt>
                <c:pt idx="5">
                  <c:v>79975</c:v>
                </c:pt>
                <c:pt idx="6">
                  <c:v>48291</c:v>
                </c:pt>
                <c:pt idx="7">
                  <c:v>94562</c:v>
                </c:pt>
                <c:pt idx="8">
                  <c:v>43265</c:v>
                </c:pt>
                <c:pt idx="9">
                  <c:v>33353</c:v>
                </c:pt>
                <c:pt idx="10">
                  <c:v>0</c:v>
                </c:pt>
                <c:pt idx="11">
                  <c:v>0</c:v>
                </c:pt>
                <c:pt idx="12">
                  <c:v>0</c:v>
                </c:pt>
                <c:pt idx="13">
                  <c:v>0</c:v>
                </c:pt>
              </c:numCache>
            </c:numRef>
          </c:val>
          <c:smooth val="0"/>
        </c:ser>
        <c:ser>
          <c:idx val="1"/>
          <c:order val="1"/>
          <c:tx>
            <c:strRef>
              <c:f>'Financial Trend Analysis'!$B$28</c:f>
              <c:strCache>
                <c:ptCount val="1"/>
                <c:pt idx="0">
                  <c:v>Acc. Payable to Sub. Org. (S+L)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Analysis'!$D$28:$Q$28</c:f>
              <c:numCache>
                <c:ptCount val="14"/>
                <c:pt idx="0">
                  <c:v>3185</c:v>
                </c:pt>
                <c:pt idx="1">
                  <c:v>12345</c:v>
                </c:pt>
                <c:pt idx="2">
                  <c:v>7128</c:v>
                </c:pt>
                <c:pt idx="3">
                  <c:v>13432</c:v>
                </c:pt>
                <c:pt idx="4">
                  <c:v>15948</c:v>
                </c:pt>
                <c:pt idx="5">
                  <c:v>9904</c:v>
                </c:pt>
                <c:pt idx="6">
                  <c:v>27814</c:v>
                </c:pt>
                <c:pt idx="7">
                  <c:v>25829</c:v>
                </c:pt>
                <c:pt idx="8">
                  <c:v>35998</c:v>
                </c:pt>
                <c:pt idx="9">
                  <c:v>7390</c:v>
                </c:pt>
                <c:pt idx="10">
                  <c:v>0</c:v>
                </c:pt>
                <c:pt idx="11">
                  <c:v>0</c:v>
                </c:pt>
                <c:pt idx="12">
                  <c:v>0</c:v>
                </c:pt>
                <c:pt idx="13">
                  <c:v>0</c:v>
                </c:pt>
              </c:numCache>
            </c:numRef>
          </c:val>
          <c:smooth val="0"/>
        </c:ser>
        <c:ser>
          <c:idx val="2"/>
          <c:order val="2"/>
          <c:tx>
            <c:strRef>
              <c:f>'Financial Trend Analysis'!$B$29</c:f>
              <c:strCache>
                <c:ptCount val="1"/>
                <c:pt idx="0">
                  <c:v>Acc. Payable to Employees (S+L)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Analysis'!$D$29:$Q$29</c:f>
              <c:numCache>
                <c:ptCount val="14"/>
                <c:pt idx="0">
                  <c:v>377</c:v>
                </c:pt>
                <c:pt idx="1">
                  <c:v>987</c:v>
                </c:pt>
                <c:pt idx="2">
                  <c:v>1007</c:v>
                </c:pt>
                <c:pt idx="3">
                  <c:v>733</c:v>
                </c:pt>
                <c:pt idx="4">
                  <c:v>694</c:v>
                </c:pt>
                <c:pt idx="5">
                  <c:v>35</c:v>
                </c:pt>
                <c:pt idx="6">
                  <c:v>325</c:v>
                </c:pt>
                <c:pt idx="7">
                  <c:v>614</c:v>
                </c:pt>
                <c:pt idx="8">
                  <c:v>789</c:v>
                </c:pt>
                <c:pt idx="9">
                  <c:v>498</c:v>
                </c:pt>
                <c:pt idx="10">
                  <c:v>0</c:v>
                </c:pt>
                <c:pt idx="11">
                  <c:v>0</c:v>
                </c:pt>
                <c:pt idx="12">
                  <c:v>0</c:v>
                </c:pt>
                <c:pt idx="13">
                  <c:v>0</c:v>
                </c:pt>
              </c:numCache>
            </c:numRef>
          </c:val>
          <c:smooth val="0"/>
        </c:ser>
        <c:ser>
          <c:idx val="3"/>
          <c:order val="3"/>
          <c:tx>
            <c:strRef>
              <c:f>'Financial Trend Analysis'!$B$30</c:f>
              <c:strCache>
                <c:ptCount val="1"/>
                <c:pt idx="0">
                  <c:v>Acc. Payable to Others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Analysis'!$D$30:$Q$30</c:f>
              <c:numCache>
                <c:ptCount val="14"/>
                <c:pt idx="0">
                  <c:v>139</c:v>
                </c:pt>
                <c:pt idx="1">
                  <c:v>136</c:v>
                </c:pt>
                <c:pt idx="2">
                  <c:v>92</c:v>
                </c:pt>
                <c:pt idx="3">
                  <c:v>148</c:v>
                </c:pt>
                <c:pt idx="4">
                  <c:v>170</c:v>
                </c:pt>
                <c:pt idx="5">
                  <c:v>60</c:v>
                </c:pt>
                <c:pt idx="6">
                  <c:v>6167</c:v>
                </c:pt>
                <c:pt idx="7">
                  <c:v>6814</c:v>
                </c:pt>
                <c:pt idx="8">
                  <c:v>6141</c:v>
                </c:pt>
                <c:pt idx="9">
                  <c:v>435</c:v>
                </c:pt>
                <c:pt idx="10">
                  <c:v>0</c:v>
                </c:pt>
                <c:pt idx="11">
                  <c:v>0</c:v>
                </c:pt>
                <c:pt idx="12">
                  <c:v>0</c:v>
                </c:pt>
                <c:pt idx="13">
                  <c:v>0</c:v>
                </c:pt>
              </c:numCache>
            </c:numRef>
          </c:val>
          <c:smooth val="0"/>
        </c:ser>
        <c:marker val="1"/>
        <c:axId val="63451108"/>
        <c:axId val="34189061"/>
      </c:lineChart>
      <c:catAx>
        <c:axId val="6345110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189061"/>
        <c:crosses val="autoZero"/>
        <c:auto val="1"/>
        <c:lblOffset val="100"/>
        <c:tickLblSkip val="1"/>
        <c:noMultiLvlLbl val="0"/>
      </c:catAx>
      <c:valAx>
        <c:axId val="341890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3451108"/>
        <c:crossesAt val="1"/>
        <c:crossBetween val="between"/>
        <c:dispUnits/>
      </c:valAx>
      <c:spPr>
        <a:solidFill>
          <a:srgbClr val="FFFFFF"/>
        </a:solidFill>
        <a:ln w="3175">
          <a:noFill/>
        </a:ln>
      </c:spPr>
    </c:plotArea>
    <c:legend>
      <c:legendPos val="b"/>
      <c:layout>
        <c:manualLayout>
          <c:xMode val="edge"/>
          <c:yMode val="edge"/>
          <c:x val="0.0475"/>
          <c:y val="0.8665"/>
          <c:w val="0.90075"/>
          <c:h val="0.1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3. Accounts Receivable</a:t>
            </a:r>
          </a:p>
        </c:rich>
      </c:tx>
      <c:layout>
        <c:manualLayout>
          <c:xMode val="factor"/>
          <c:yMode val="factor"/>
          <c:x val="-0.00225"/>
          <c:y val="-0.013"/>
        </c:manualLayout>
      </c:layout>
      <c:spPr>
        <a:noFill/>
        <a:ln w="3175">
          <a:noFill/>
        </a:ln>
      </c:spPr>
    </c:title>
    <c:plotArea>
      <c:layout>
        <c:manualLayout>
          <c:xMode val="edge"/>
          <c:yMode val="edge"/>
          <c:x val="0.021"/>
          <c:y val="0.13325"/>
          <c:w val="0.955"/>
          <c:h val="0.6965"/>
        </c:manualLayout>
      </c:layout>
      <c:lineChart>
        <c:grouping val="standard"/>
        <c:varyColors val="0"/>
        <c:ser>
          <c:idx val="0"/>
          <c:order val="0"/>
          <c:tx>
            <c:strRef>
              <c:f>'Financial Trend Analysis'!$B$22</c:f>
              <c:strCache>
                <c:ptCount val="1"/>
                <c:pt idx="0">
                  <c:v>Acc. Rec. from Higher Org.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Analysis'!$D$22:$Q$22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'Financial Trend Analysis'!$B$23</c:f>
              <c:strCache>
                <c:ptCount val="1"/>
                <c:pt idx="0">
                  <c:v>Acc. Rec. from Sub. Org. (S+L)</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Analysis'!$D$23:$Q$23</c:f>
              <c:numCache>
                <c:ptCount val="14"/>
                <c:pt idx="0">
                  <c:v>12757</c:v>
                </c:pt>
                <c:pt idx="1">
                  <c:v>26953</c:v>
                </c:pt>
                <c:pt idx="2">
                  <c:v>28831</c:v>
                </c:pt>
                <c:pt idx="3">
                  <c:v>28683</c:v>
                </c:pt>
                <c:pt idx="4">
                  <c:v>29059</c:v>
                </c:pt>
                <c:pt idx="5">
                  <c:v>35882</c:v>
                </c:pt>
                <c:pt idx="6">
                  <c:v>29680</c:v>
                </c:pt>
                <c:pt idx="7">
                  <c:v>37896</c:v>
                </c:pt>
                <c:pt idx="8">
                  <c:v>22711</c:v>
                </c:pt>
                <c:pt idx="9">
                  <c:v>50493</c:v>
                </c:pt>
                <c:pt idx="10">
                  <c:v>0</c:v>
                </c:pt>
                <c:pt idx="11">
                  <c:v>0</c:v>
                </c:pt>
                <c:pt idx="12">
                  <c:v>0</c:v>
                </c:pt>
                <c:pt idx="13">
                  <c:v>0</c:v>
                </c:pt>
              </c:numCache>
            </c:numRef>
          </c:val>
          <c:smooth val="0"/>
        </c:ser>
        <c:ser>
          <c:idx val="2"/>
          <c:order val="2"/>
          <c:tx>
            <c:strRef>
              <c:f>'Financial Trend Analysis'!$B$24</c:f>
              <c:strCache>
                <c:ptCount val="1"/>
                <c:pt idx="0">
                  <c:v>Acc. Rec. from Employees (S+L)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Analysis'!$D$24:$Q$24</c:f>
              <c:numCache>
                <c:ptCount val="14"/>
                <c:pt idx="0">
                  <c:v>6626</c:v>
                </c:pt>
                <c:pt idx="1">
                  <c:v>7252</c:v>
                </c:pt>
                <c:pt idx="2">
                  <c:v>7111</c:v>
                </c:pt>
                <c:pt idx="3">
                  <c:v>9775</c:v>
                </c:pt>
                <c:pt idx="4">
                  <c:v>9470</c:v>
                </c:pt>
                <c:pt idx="5">
                  <c:v>10648</c:v>
                </c:pt>
                <c:pt idx="6">
                  <c:v>9407</c:v>
                </c:pt>
                <c:pt idx="7">
                  <c:v>9928</c:v>
                </c:pt>
                <c:pt idx="8">
                  <c:v>9377</c:v>
                </c:pt>
                <c:pt idx="9">
                  <c:v>10109</c:v>
                </c:pt>
                <c:pt idx="10">
                  <c:v>0</c:v>
                </c:pt>
                <c:pt idx="11">
                  <c:v>0</c:v>
                </c:pt>
                <c:pt idx="12">
                  <c:v>0</c:v>
                </c:pt>
                <c:pt idx="13">
                  <c:v>0</c:v>
                </c:pt>
              </c:numCache>
            </c:numRef>
          </c:val>
          <c:smooth val="0"/>
        </c:ser>
        <c:ser>
          <c:idx val="3"/>
          <c:order val="3"/>
          <c:tx>
            <c:strRef>
              <c:f>'Financial Trend Analysis'!$B$25</c:f>
              <c:strCache>
                <c:ptCount val="1"/>
                <c:pt idx="0">
                  <c:v>Acc. Rec. from Others (S+L)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Analysis'!$D$25:$Q$25</c:f>
              <c:numCache>
                <c:ptCount val="14"/>
                <c:pt idx="0">
                  <c:v>3705</c:v>
                </c:pt>
                <c:pt idx="1">
                  <c:v>650</c:v>
                </c:pt>
                <c:pt idx="2">
                  <c:v>635</c:v>
                </c:pt>
                <c:pt idx="3">
                  <c:v>635</c:v>
                </c:pt>
                <c:pt idx="4">
                  <c:v>635</c:v>
                </c:pt>
                <c:pt idx="5">
                  <c:v>635</c:v>
                </c:pt>
                <c:pt idx="6">
                  <c:v>635</c:v>
                </c:pt>
                <c:pt idx="7">
                  <c:v>635</c:v>
                </c:pt>
                <c:pt idx="8">
                  <c:v>636</c:v>
                </c:pt>
                <c:pt idx="9">
                  <c:v>1991</c:v>
                </c:pt>
                <c:pt idx="10">
                  <c:v>0</c:v>
                </c:pt>
                <c:pt idx="11">
                  <c:v>0</c:v>
                </c:pt>
                <c:pt idx="12">
                  <c:v>0</c:v>
                </c:pt>
                <c:pt idx="13">
                  <c:v>0</c:v>
                </c:pt>
              </c:numCache>
            </c:numRef>
          </c:val>
          <c:smooth val="0"/>
        </c:ser>
        <c:marker val="1"/>
        <c:axId val="39266094"/>
        <c:axId val="17850527"/>
      </c:lineChart>
      <c:catAx>
        <c:axId val="3926609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850527"/>
        <c:crosses val="autoZero"/>
        <c:auto val="1"/>
        <c:lblOffset val="100"/>
        <c:tickLblSkip val="1"/>
        <c:noMultiLvlLbl val="0"/>
      </c:catAx>
      <c:valAx>
        <c:axId val="178505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266094"/>
        <c:crossesAt val="1"/>
        <c:crossBetween val="between"/>
        <c:dispUnits/>
      </c:valAx>
      <c:spPr>
        <a:solidFill>
          <a:srgbClr val="FFFFFF"/>
        </a:solidFill>
        <a:ln w="3175">
          <a:noFill/>
        </a:ln>
      </c:spPr>
    </c:plotArea>
    <c:legend>
      <c:legendPos val="b"/>
      <c:layout>
        <c:manualLayout>
          <c:xMode val="edge"/>
          <c:yMode val="edge"/>
          <c:x val="0.04825"/>
          <c:y val="0.8665"/>
          <c:w val="0.89675"/>
          <c:h val="0.1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 Operating Income / Expenses</a:t>
            </a:r>
          </a:p>
        </c:rich>
      </c:tx>
      <c:layout>
        <c:manualLayout>
          <c:xMode val="factor"/>
          <c:yMode val="factor"/>
          <c:x val="-0.00225"/>
          <c:y val="-0.0125"/>
        </c:manualLayout>
      </c:layout>
      <c:spPr>
        <a:noFill/>
        <a:ln w="3175">
          <a:noFill/>
        </a:ln>
      </c:spPr>
    </c:title>
    <c:plotArea>
      <c:layout>
        <c:manualLayout>
          <c:xMode val="edge"/>
          <c:yMode val="edge"/>
          <c:x val="0"/>
          <c:y val="0.14725"/>
          <c:w val="0.9785"/>
          <c:h val="0.7395"/>
        </c:manualLayout>
      </c:layout>
      <c:lineChart>
        <c:grouping val="standard"/>
        <c:varyColors val="0"/>
        <c:ser>
          <c:idx val="0"/>
          <c:order val="0"/>
          <c:tx>
            <c:strRef>
              <c:f>'Financial Trend Analysis'!$B$7:$C$7</c:f>
              <c:strCache>
                <c:ptCount val="1"/>
                <c:pt idx="0">
                  <c:v>Total Earned Operating Income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Analysis'!$F$7:$Q$7</c:f>
              <c:numCache>
                <c:ptCount val="12"/>
                <c:pt idx="0">
                  <c:v>17463</c:v>
                </c:pt>
                <c:pt idx="1">
                  <c:v>12236</c:v>
                </c:pt>
                <c:pt idx="2">
                  <c:v>10535</c:v>
                </c:pt>
                <c:pt idx="3">
                  <c:v>6840</c:v>
                </c:pt>
                <c:pt idx="4">
                  <c:v>14528</c:v>
                </c:pt>
                <c:pt idx="5">
                  <c:v>15960</c:v>
                </c:pt>
                <c:pt idx="6">
                  <c:v>11129</c:v>
                </c:pt>
                <c:pt idx="7">
                  <c:v>10211</c:v>
                </c:pt>
                <c:pt idx="8">
                  <c:v>0</c:v>
                </c:pt>
                <c:pt idx="9">
                  <c:v>0</c:v>
                </c:pt>
                <c:pt idx="10">
                  <c:v>0</c:v>
                </c:pt>
                <c:pt idx="11">
                  <c:v>0</c:v>
                </c:pt>
              </c:numCache>
            </c:numRef>
          </c:val>
          <c:smooth val="0"/>
        </c:ser>
        <c:ser>
          <c:idx val="1"/>
          <c:order val="1"/>
          <c:tx>
            <c:strRef>
              <c:f>'Financial Trend Analysis'!$B$10:$C$10</c:f>
              <c:strCache>
                <c:ptCount val="1"/>
                <c:pt idx="0">
                  <c:v>Total Operating Expenses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Analysis'!$F$10:$Q$10</c:f>
              <c:numCache>
                <c:ptCount val="12"/>
                <c:pt idx="0">
                  <c:v>10676</c:v>
                </c:pt>
                <c:pt idx="1">
                  <c:v>11766</c:v>
                </c:pt>
                <c:pt idx="2">
                  <c:v>13127</c:v>
                </c:pt>
                <c:pt idx="3">
                  <c:v>11064</c:v>
                </c:pt>
                <c:pt idx="4">
                  <c:v>9721</c:v>
                </c:pt>
                <c:pt idx="5">
                  <c:v>10029</c:v>
                </c:pt>
                <c:pt idx="6">
                  <c:v>10224</c:v>
                </c:pt>
                <c:pt idx="7">
                  <c:v>7360</c:v>
                </c:pt>
                <c:pt idx="8">
                  <c:v>0</c:v>
                </c:pt>
                <c:pt idx="9">
                  <c:v>0</c:v>
                </c:pt>
                <c:pt idx="10">
                  <c:v>0</c:v>
                </c:pt>
                <c:pt idx="11">
                  <c:v>0</c:v>
                </c:pt>
              </c:numCache>
            </c:numRef>
          </c:val>
          <c:smooth val="0"/>
        </c:ser>
        <c:marker val="1"/>
        <c:axId val="26437016"/>
        <c:axId val="36606553"/>
      </c:lineChart>
      <c:catAx>
        <c:axId val="2643701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606553"/>
        <c:crosses val="autoZero"/>
        <c:auto val="1"/>
        <c:lblOffset val="100"/>
        <c:tickLblSkip val="1"/>
        <c:noMultiLvlLbl val="0"/>
      </c:catAx>
      <c:valAx>
        <c:axId val="366065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437016"/>
        <c:crossesAt val="1"/>
        <c:crossBetween val="between"/>
        <c:dispUnits/>
      </c:valAx>
      <c:spPr>
        <a:solidFill>
          <a:srgbClr val="FFFFFF"/>
        </a:solidFill>
        <a:ln w="3175">
          <a:noFill/>
        </a:ln>
      </c:spPr>
    </c:plotArea>
    <c:legend>
      <c:legendPos val="b"/>
      <c:layout>
        <c:manualLayout>
          <c:xMode val="edge"/>
          <c:yMode val="edge"/>
          <c:x val="0.0395"/>
          <c:y val="0.9275"/>
          <c:w val="0.916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 Tithe Income / Empl. Sal.+All.</a:t>
            </a:r>
          </a:p>
        </c:rich>
      </c:tx>
      <c:layout>
        <c:manualLayout>
          <c:xMode val="factor"/>
          <c:yMode val="factor"/>
          <c:x val="-0.00425"/>
          <c:y val="-0.0125"/>
        </c:manualLayout>
      </c:layout>
      <c:spPr>
        <a:noFill/>
        <a:ln w="3175">
          <a:noFill/>
        </a:ln>
      </c:spPr>
    </c:title>
    <c:plotArea>
      <c:layout>
        <c:manualLayout>
          <c:xMode val="edge"/>
          <c:yMode val="edge"/>
          <c:x val="0.0015"/>
          <c:y val="0.155"/>
          <c:w val="0.976"/>
          <c:h val="0.73175"/>
        </c:manualLayout>
      </c:layout>
      <c:lineChart>
        <c:grouping val="standard"/>
        <c:varyColors val="0"/>
        <c:ser>
          <c:idx val="0"/>
          <c:order val="0"/>
          <c:tx>
            <c:strRef>
              <c:f>'Financial Trend Analysis'!$B$5:$C$5</c:f>
              <c:strCache>
                <c:ptCount val="1"/>
                <c:pt idx="0">
                  <c:v>Tithe Inc. Net (students/patients)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Analysis'!$F$5:$Q$5</c:f>
              <c:numCache>
                <c:ptCount val="12"/>
                <c:pt idx="0">
                  <c:v>6240</c:v>
                </c:pt>
                <c:pt idx="1">
                  <c:v>4579</c:v>
                </c:pt>
                <c:pt idx="2">
                  <c:v>4536</c:v>
                </c:pt>
                <c:pt idx="3">
                  <c:v>4484</c:v>
                </c:pt>
                <c:pt idx="4">
                  <c:v>6640</c:v>
                </c:pt>
                <c:pt idx="5">
                  <c:v>5306</c:v>
                </c:pt>
                <c:pt idx="6">
                  <c:v>5132</c:v>
                </c:pt>
                <c:pt idx="7">
                  <c:v>6107</c:v>
                </c:pt>
                <c:pt idx="8">
                  <c:v>0</c:v>
                </c:pt>
                <c:pt idx="9">
                  <c:v>0</c:v>
                </c:pt>
                <c:pt idx="10">
                  <c:v>0</c:v>
                </c:pt>
                <c:pt idx="11">
                  <c:v>0</c:v>
                </c:pt>
              </c:numCache>
            </c:numRef>
          </c:val>
          <c:smooth val="0"/>
        </c:ser>
        <c:ser>
          <c:idx val="1"/>
          <c:order val="1"/>
          <c:tx>
            <c:strRef>
              <c:f>'Financial Trend Analysis'!$B$9:$C$9</c:f>
              <c:strCache>
                <c:ptCount val="1"/>
                <c:pt idx="0">
                  <c:v>Employees' Salaries and Allow.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'Financial Trend Analysis'!$F$9:$Q$9</c:f>
              <c:numCache>
                <c:ptCount val="12"/>
                <c:pt idx="0">
                  <c:v>7945</c:v>
                </c:pt>
                <c:pt idx="1">
                  <c:v>9285</c:v>
                </c:pt>
                <c:pt idx="2">
                  <c:v>9055</c:v>
                </c:pt>
                <c:pt idx="3">
                  <c:v>8054</c:v>
                </c:pt>
                <c:pt idx="4">
                  <c:v>8166</c:v>
                </c:pt>
                <c:pt idx="5">
                  <c:v>7578</c:v>
                </c:pt>
                <c:pt idx="6">
                  <c:v>7560</c:v>
                </c:pt>
                <c:pt idx="7">
                  <c:v>8131</c:v>
                </c:pt>
                <c:pt idx="8">
                  <c:v>0</c:v>
                </c:pt>
                <c:pt idx="9">
                  <c:v>0</c:v>
                </c:pt>
                <c:pt idx="10">
                  <c:v>0</c:v>
                </c:pt>
                <c:pt idx="11">
                  <c:v>0</c:v>
                </c:pt>
              </c:numCache>
            </c:numRef>
          </c:val>
          <c:smooth val="0"/>
        </c:ser>
        <c:marker val="1"/>
        <c:axId val="61023522"/>
        <c:axId val="12340787"/>
      </c:lineChart>
      <c:catAx>
        <c:axId val="6102352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2340787"/>
        <c:crosses val="autoZero"/>
        <c:auto val="1"/>
        <c:lblOffset val="100"/>
        <c:tickLblSkip val="1"/>
        <c:noMultiLvlLbl val="0"/>
      </c:catAx>
      <c:valAx>
        <c:axId val="123407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023522"/>
        <c:crossesAt val="1"/>
        <c:crossBetween val="between"/>
        <c:dispUnits/>
      </c:valAx>
      <c:spPr>
        <a:solidFill>
          <a:srgbClr val="FFFFFF"/>
        </a:solidFill>
        <a:ln w="3175">
          <a:noFill/>
        </a:ln>
      </c:spPr>
    </c:plotArea>
    <c:legend>
      <c:legendPos val="b"/>
      <c:layout>
        <c:manualLayout>
          <c:xMode val="edge"/>
          <c:yMode val="edge"/>
          <c:x val="0.03875"/>
          <c:y val="0.9275"/>
          <c:w val="0.916"/>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5. Current Assets/Current Liabilities</a:t>
            </a:r>
          </a:p>
        </c:rich>
      </c:tx>
      <c:layout>
        <c:manualLayout>
          <c:xMode val="factor"/>
          <c:yMode val="factor"/>
          <c:x val="-0.00225"/>
          <c:y val="-0.01275"/>
        </c:manualLayout>
      </c:layout>
      <c:spPr>
        <a:noFill/>
        <a:ln w="3175">
          <a:noFill/>
        </a:ln>
      </c:spPr>
    </c:title>
    <c:plotArea>
      <c:layout>
        <c:manualLayout>
          <c:xMode val="edge"/>
          <c:yMode val="edge"/>
          <c:x val="0.02125"/>
          <c:y val="0.13"/>
          <c:w val="0.9545"/>
          <c:h val="0.761"/>
        </c:manualLayout>
      </c:layout>
      <c:lineChart>
        <c:grouping val="standard"/>
        <c:varyColors val="0"/>
        <c:ser>
          <c:idx val="0"/>
          <c:order val="0"/>
          <c:tx>
            <c:strRef>
              <c:f>'Financial Trend Analysis'!$B$26:$C$26</c:f>
              <c:strCache>
                <c:ptCount val="1"/>
                <c:pt idx="0">
                  <c:v>Current Assets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Analysis'!$D$26:$Q$26</c:f>
              <c:numCache>
                <c:ptCount val="14"/>
                <c:pt idx="0">
                  <c:v>197001</c:v>
                </c:pt>
                <c:pt idx="1">
                  <c:v>240398</c:v>
                </c:pt>
                <c:pt idx="2">
                  <c:v>244983</c:v>
                </c:pt>
                <c:pt idx="3">
                  <c:v>261497</c:v>
                </c:pt>
                <c:pt idx="4">
                  <c:v>264176</c:v>
                </c:pt>
                <c:pt idx="5">
                  <c:v>259598</c:v>
                </c:pt>
                <c:pt idx="6">
                  <c:v>273101</c:v>
                </c:pt>
                <c:pt idx="7">
                  <c:v>308252</c:v>
                </c:pt>
                <c:pt idx="8">
                  <c:v>293470</c:v>
                </c:pt>
                <c:pt idx="9">
                  <c:v>289503</c:v>
                </c:pt>
                <c:pt idx="10">
                  <c:v>0</c:v>
                </c:pt>
                <c:pt idx="11">
                  <c:v>0</c:v>
                </c:pt>
                <c:pt idx="12">
                  <c:v>0</c:v>
                </c:pt>
                <c:pt idx="13">
                  <c:v>0</c:v>
                </c:pt>
              </c:numCache>
            </c:numRef>
          </c:val>
          <c:smooth val="0"/>
        </c:ser>
        <c:ser>
          <c:idx val="1"/>
          <c:order val="1"/>
          <c:tx>
            <c:strRef>
              <c:f>'Financial Trend Analysis'!$B$32:$C$32</c:f>
              <c:strCache>
                <c:ptCount val="1"/>
                <c:pt idx="0">
                  <c:v>Current Liabilities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Analysis'!$D$32:$Q$32</c:f>
              <c:numCache>
                <c:ptCount val="14"/>
                <c:pt idx="0">
                  <c:v>61505</c:v>
                </c:pt>
                <c:pt idx="1">
                  <c:v>87863</c:v>
                </c:pt>
                <c:pt idx="2">
                  <c:v>86164</c:v>
                </c:pt>
                <c:pt idx="3">
                  <c:v>98998</c:v>
                </c:pt>
                <c:pt idx="4">
                  <c:v>106017</c:v>
                </c:pt>
                <c:pt idx="5">
                  <c:v>109532</c:v>
                </c:pt>
                <c:pt idx="6">
                  <c:v>102070</c:v>
                </c:pt>
                <c:pt idx="7">
                  <c:v>147776</c:v>
                </c:pt>
                <c:pt idx="8">
                  <c:v>93840</c:v>
                </c:pt>
                <c:pt idx="9">
                  <c:v>48103</c:v>
                </c:pt>
                <c:pt idx="10">
                  <c:v>0</c:v>
                </c:pt>
                <c:pt idx="11">
                  <c:v>0</c:v>
                </c:pt>
                <c:pt idx="12">
                  <c:v>0</c:v>
                </c:pt>
                <c:pt idx="13">
                  <c:v>0</c:v>
                </c:pt>
              </c:numCache>
            </c:numRef>
          </c:val>
          <c:smooth val="0"/>
        </c:ser>
        <c:marker val="1"/>
        <c:axId val="43958220"/>
        <c:axId val="60079661"/>
      </c:lineChart>
      <c:catAx>
        <c:axId val="4395822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079661"/>
        <c:crosses val="autoZero"/>
        <c:auto val="1"/>
        <c:lblOffset val="100"/>
        <c:tickLblSkip val="1"/>
        <c:noMultiLvlLbl val="0"/>
      </c:catAx>
      <c:valAx>
        <c:axId val="600796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958220"/>
        <c:crossesAt val="1"/>
        <c:crossBetween val="between"/>
        <c:dispUnits/>
      </c:valAx>
      <c:spPr>
        <a:solidFill>
          <a:srgbClr val="FFFFFF"/>
        </a:solidFill>
        <a:ln w="3175">
          <a:noFill/>
        </a:ln>
      </c:spPr>
    </c:plotArea>
    <c:legend>
      <c:legendPos val="b"/>
      <c:layout>
        <c:manualLayout>
          <c:xMode val="edge"/>
          <c:yMode val="edge"/>
          <c:x val="0.18325"/>
          <c:y val="0.926"/>
          <c:w val="0.629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6. Working Cap./Liquid./Self-supp.</a:t>
            </a:r>
          </a:p>
        </c:rich>
      </c:tx>
      <c:layout>
        <c:manualLayout>
          <c:xMode val="factor"/>
          <c:yMode val="factor"/>
          <c:x val="-0.00225"/>
          <c:y val="-0.01275"/>
        </c:manualLayout>
      </c:layout>
      <c:spPr>
        <a:noFill/>
        <a:ln w="3175">
          <a:noFill/>
        </a:ln>
      </c:spPr>
    </c:title>
    <c:plotArea>
      <c:layout>
        <c:manualLayout>
          <c:xMode val="edge"/>
          <c:yMode val="edge"/>
          <c:x val="0.02075"/>
          <c:y val="0.13"/>
          <c:w val="0.9555"/>
          <c:h val="0.76075"/>
        </c:manualLayout>
      </c:layout>
      <c:lineChart>
        <c:grouping val="standard"/>
        <c:varyColors val="0"/>
        <c:ser>
          <c:idx val="0"/>
          <c:order val="0"/>
          <c:tx>
            <c:strRef>
              <c:f>'Financial Trend Analysis'!$B$39:$C$39</c:f>
              <c:strCache>
                <c:ptCount val="1"/>
                <c:pt idx="0">
                  <c:v>Working Capital %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Analysis'!$D$39:$Q$39</c:f>
              <c:numCache>
                <c:ptCount val="14"/>
                <c:pt idx="0">
                  <c:v>78</c:v>
                </c:pt>
                <c:pt idx="1">
                  <c:v>93</c:v>
                </c:pt>
                <c:pt idx="2">
                  <c:v>97</c:v>
                </c:pt>
                <c:pt idx="3">
                  <c:v>99</c:v>
                </c:pt>
                <c:pt idx="4">
                  <c:v>97</c:v>
                </c:pt>
                <c:pt idx="5">
                  <c:v>94</c:v>
                </c:pt>
                <c:pt idx="6">
                  <c:v>91</c:v>
                </c:pt>
                <c:pt idx="7">
                  <c:v>93</c:v>
                </c:pt>
                <c:pt idx="8">
                  <c:v>106</c:v>
                </c:pt>
                <c:pt idx="9">
                  <c:v>118</c:v>
                </c:pt>
                <c:pt idx="10">
                  <c:v>0</c:v>
                </c:pt>
                <c:pt idx="11">
                  <c:v>0</c:v>
                </c:pt>
                <c:pt idx="12">
                  <c:v>0</c:v>
                </c:pt>
                <c:pt idx="13">
                  <c:v>0</c:v>
                </c:pt>
              </c:numCache>
            </c:numRef>
          </c:val>
          <c:smooth val="0"/>
        </c:ser>
        <c:ser>
          <c:idx val="1"/>
          <c:order val="1"/>
          <c:tx>
            <c:strRef>
              <c:f>'Financial Trend Analysis'!$B$40:$C$40</c:f>
              <c:strCache>
                <c:ptCount val="1"/>
                <c:pt idx="0">
                  <c:v>Liquidity % </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Analysis'!$D$40:$Q$40</c:f>
              <c:numCache>
                <c:ptCount val="14"/>
                <c:pt idx="0">
                  <c:v>140.65005747206027</c:v>
                </c:pt>
                <c:pt idx="1">
                  <c:v>116.51075320667374</c:v>
                </c:pt>
                <c:pt idx="2">
                  <c:v>121.37023921370239</c:v>
                </c:pt>
                <c:pt idx="3">
                  <c:v>120.33119497066032</c:v>
                </c:pt>
                <c:pt idx="4">
                  <c:v>118.22797292977238</c:v>
                </c:pt>
                <c:pt idx="5">
                  <c:v>111.59200065123599</c:v>
                </c:pt>
                <c:pt idx="6">
                  <c:v>110.5267779181565</c:v>
                </c:pt>
                <c:pt idx="7">
                  <c:v>107.35187753678066</c:v>
                </c:pt>
                <c:pt idx="8">
                  <c:v>128.0597601135986</c:v>
                </c:pt>
                <c:pt idx="9">
                  <c:v>130.2489776352155</c:v>
                </c:pt>
                <c:pt idx="10">
                  <c:v>0</c:v>
                </c:pt>
                <c:pt idx="11">
                  <c:v>0</c:v>
                </c:pt>
                <c:pt idx="12">
                  <c:v>0</c:v>
                </c:pt>
                <c:pt idx="13">
                  <c:v>0</c:v>
                </c:pt>
              </c:numCache>
            </c:numRef>
          </c:val>
          <c:smooth val="0"/>
        </c:ser>
        <c:ser>
          <c:idx val="2"/>
          <c:order val="2"/>
          <c:tx>
            <c:strRef>
              <c:f>'Financial Trend Analysis'!$B$41:$C$41</c:f>
              <c:strCache>
                <c:ptCount val="1"/>
                <c:pt idx="0">
                  <c:v>Self Support %  (Year to Date)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'Financial Trend Analysis'!$D$3:$Q$3</c:f>
              <c:strCache>
                <c:ptCount val="14"/>
                <c:pt idx="0">
                  <c:v>2007</c:v>
                </c:pt>
                <c:pt idx="1">
                  <c:v>2008</c:v>
                </c:pt>
                <c:pt idx="2">
                  <c:v>Jan</c:v>
                </c:pt>
                <c:pt idx="3">
                  <c:v>Feb</c:v>
                </c:pt>
                <c:pt idx="4">
                  <c:v>Mar</c:v>
                </c:pt>
                <c:pt idx="5">
                  <c:v>Apr</c:v>
                </c:pt>
                <c:pt idx="6">
                  <c:v>May</c:v>
                </c:pt>
                <c:pt idx="7">
                  <c:v>Jun</c:v>
                </c:pt>
                <c:pt idx="8">
                  <c:v>Jul</c:v>
                </c:pt>
                <c:pt idx="9">
                  <c:v>Aug</c:v>
                </c:pt>
                <c:pt idx="10">
                  <c:v>Sep</c:v>
                </c:pt>
                <c:pt idx="11">
                  <c:v>Oct</c:v>
                </c:pt>
                <c:pt idx="12">
                  <c:v>Nov</c:v>
                </c:pt>
                <c:pt idx="13">
                  <c:v>Dec</c:v>
                </c:pt>
              </c:strCache>
            </c:strRef>
          </c:cat>
          <c:val>
            <c:numRef>
              <c:f>'Financial Trend Analysis'!$D$41:$Q$41</c:f>
              <c:numCache>
                <c:ptCount val="14"/>
                <c:pt idx="0">
                  <c:v>122.83945345858241</c:v>
                </c:pt>
                <c:pt idx="1">
                  <c:v>115.17904089859556</c:v>
                </c:pt>
                <c:pt idx="2">
                  <c:v>163.57249906331958</c:v>
                </c:pt>
                <c:pt idx="3">
                  <c:v>132.33669013456912</c:v>
                </c:pt>
                <c:pt idx="4">
                  <c:v>113.11535325704968</c:v>
                </c:pt>
                <c:pt idx="5">
                  <c:v>100.94568224218901</c:v>
                </c:pt>
                <c:pt idx="6">
                  <c:v>109.3125598892714</c:v>
                </c:pt>
                <c:pt idx="7">
                  <c:v>116.84015485892472</c:v>
                </c:pt>
                <c:pt idx="8">
                  <c:v>115.7740154293994</c:v>
                </c:pt>
                <c:pt idx="9">
                  <c:v>117.78674955637334</c:v>
                </c:pt>
                <c:pt idx="10">
                  <c:v>0</c:v>
                </c:pt>
                <c:pt idx="11">
                  <c:v>0</c:v>
                </c:pt>
                <c:pt idx="12">
                  <c:v>0</c:v>
                </c:pt>
                <c:pt idx="13">
                  <c:v>0</c:v>
                </c:pt>
              </c:numCache>
            </c:numRef>
          </c:val>
          <c:smooth val="0"/>
        </c:ser>
        <c:marker val="1"/>
        <c:axId val="3846038"/>
        <c:axId val="34614343"/>
      </c:lineChart>
      <c:catAx>
        <c:axId val="384603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614343"/>
        <c:crosses val="autoZero"/>
        <c:auto val="1"/>
        <c:lblOffset val="100"/>
        <c:tickLblSkip val="1"/>
        <c:noMultiLvlLbl val="0"/>
      </c:catAx>
      <c:valAx>
        <c:axId val="346143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46038"/>
        <c:crossesAt val="1"/>
        <c:crossBetween val="between"/>
        <c:dispUnits/>
      </c:valAx>
      <c:spPr>
        <a:solidFill>
          <a:srgbClr val="FFFFFF"/>
        </a:solidFill>
        <a:ln w="3175">
          <a:noFill/>
        </a:ln>
      </c:spPr>
    </c:plotArea>
    <c:legend>
      <c:legendPos val="b"/>
      <c:layout>
        <c:manualLayout>
          <c:xMode val="edge"/>
          <c:yMode val="edge"/>
          <c:x val="0.039"/>
          <c:y val="0.926"/>
          <c:w val="0.9157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29</xdr:row>
      <xdr:rowOff>142875</xdr:rowOff>
    </xdr:from>
    <xdr:to>
      <xdr:col>14</xdr:col>
      <xdr:colOff>581025</xdr:colOff>
      <xdr:row>52</xdr:row>
      <xdr:rowOff>142875</xdr:rowOff>
    </xdr:to>
    <xdr:graphicFrame>
      <xdr:nvGraphicFramePr>
        <xdr:cNvPr id="1" name="Chart 2"/>
        <xdr:cNvGraphicFramePr/>
      </xdr:nvGraphicFramePr>
      <xdr:xfrm>
        <a:off x="4467225" y="5038725"/>
        <a:ext cx="4495800" cy="37242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142875</xdr:rowOff>
    </xdr:from>
    <xdr:to>
      <xdr:col>7</xdr:col>
      <xdr:colOff>323850</xdr:colOff>
      <xdr:row>52</xdr:row>
      <xdr:rowOff>142875</xdr:rowOff>
    </xdr:to>
    <xdr:graphicFrame>
      <xdr:nvGraphicFramePr>
        <xdr:cNvPr id="2" name="Chart 5"/>
        <xdr:cNvGraphicFramePr/>
      </xdr:nvGraphicFramePr>
      <xdr:xfrm>
        <a:off x="19050" y="5038725"/>
        <a:ext cx="4419600" cy="37242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xdr:row>
      <xdr:rowOff>66675</xdr:rowOff>
    </xdr:from>
    <xdr:to>
      <xdr:col>7</xdr:col>
      <xdr:colOff>323850</xdr:colOff>
      <xdr:row>28</xdr:row>
      <xdr:rowOff>76200</xdr:rowOff>
    </xdr:to>
    <xdr:graphicFrame>
      <xdr:nvGraphicFramePr>
        <xdr:cNvPr id="3" name="Chart 6"/>
        <xdr:cNvGraphicFramePr/>
      </xdr:nvGraphicFramePr>
      <xdr:xfrm>
        <a:off x="19050" y="914400"/>
        <a:ext cx="4419600" cy="3895725"/>
      </xdr:xfrm>
      <a:graphic>
        <a:graphicData uri="http://schemas.openxmlformats.org/drawingml/2006/chart">
          <c:chart xmlns:c="http://schemas.openxmlformats.org/drawingml/2006/chart" r:id="rId3"/>
        </a:graphicData>
      </a:graphic>
    </xdr:graphicFrame>
    <xdr:clientData/>
  </xdr:twoCellAnchor>
  <xdr:twoCellAnchor>
    <xdr:from>
      <xdr:col>7</xdr:col>
      <xdr:colOff>352425</xdr:colOff>
      <xdr:row>4</xdr:row>
      <xdr:rowOff>66675</xdr:rowOff>
    </xdr:from>
    <xdr:to>
      <xdr:col>14</xdr:col>
      <xdr:colOff>590550</xdr:colOff>
      <xdr:row>28</xdr:row>
      <xdr:rowOff>76200</xdr:rowOff>
    </xdr:to>
    <xdr:graphicFrame>
      <xdr:nvGraphicFramePr>
        <xdr:cNvPr id="4" name="Chart 7"/>
        <xdr:cNvGraphicFramePr/>
      </xdr:nvGraphicFramePr>
      <xdr:xfrm>
        <a:off x="4467225" y="914400"/>
        <a:ext cx="4505325" cy="38957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54</xdr:row>
      <xdr:rowOff>19050</xdr:rowOff>
    </xdr:from>
    <xdr:to>
      <xdr:col>7</xdr:col>
      <xdr:colOff>314325</xdr:colOff>
      <xdr:row>77</xdr:row>
      <xdr:rowOff>114300</xdr:rowOff>
    </xdr:to>
    <xdr:graphicFrame>
      <xdr:nvGraphicFramePr>
        <xdr:cNvPr id="5" name="Chart 8"/>
        <xdr:cNvGraphicFramePr/>
      </xdr:nvGraphicFramePr>
      <xdr:xfrm>
        <a:off x="28575" y="8963025"/>
        <a:ext cx="4400550" cy="3819525"/>
      </xdr:xfrm>
      <a:graphic>
        <a:graphicData uri="http://schemas.openxmlformats.org/drawingml/2006/chart">
          <c:chart xmlns:c="http://schemas.openxmlformats.org/drawingml/2006/chart" r:id="rId5"/>
        </a:graphicData>
      </a:graphic>
    </xdr:graphicFrame>
    <xdr:clientData/>
  </xdr:twoCellAnchor>
  <xdr:twoCellAnchor>
    <xdr:from>
      <xdr:col>7</xdr:col>
      <xdr:colOff>342900</xdr:colOff>
      <xdr:row>54</xdr:row>
      <xdr:rowOff>19050</xdr:rowOff>
    </xdr:from>
    <xdr:to>
      <xdr:col>14</xdr:col>
      <xdr:colOff>571500</xdr:colOff>
      <xdr:row>77</xdr:row>
      <xdr:rowOff>114300</xdr:rowOff>
    </xdr:to>
    <xdr:graphicFrame>
      <xdr:nvGraphicFramePr>
        <xdr:cNvPr id="6" name="Chart 14"/>
        <xdr:cNvGraphicFramePr/>
      </xdr:nvGraphicFramePr>
      <xdr:xfrm>
        <a:off x="4457700" y="8963025"/>
        <a:ext cx="4495800" cy="38195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selection activeCell="A1" sqref="A1:J1"/>
    </sheetView>
  </sheetViews>
  <sheetFormatPr defaultColWidth="9.140625" defaultRowHeight="12.75"/>
  <sheetData>
    <row r="1" spans="1:10" s="30" customFormat="1" ht="15.75">
      <c r="A1" s="50" t="s">
        <v>114</v>
      </c>
      <c r="B1" s="50"/>
      <c r="C1" s="50"/>
      <c r="D1" s="50"/>
      <c r="E1" s="50"/>
      <c r="F1" s="50"/>
      <c r="G1" s="50"/>
      <c r="H1" s="50"/>
      <c r="I1" s="50"/>
      <c r="J1" s="50"/>
    </row>
    <row r="2" spans="1:10" s="30" customFormat="1" ht="15.75">
      <c r="A2" s="43" t="s">
        <v>124</v>
      </c>
      <c r="B2" s="36"/>
      <c r="C2" s="36"/>
      <c r="D2" s="36"/>
      <c r="E2" s="36"/>
      <c r="F2" s="36"/>
      <c r="G2" s="36"/>
      <c r="H2" s="36"/>
      <c r="I2" s="36"/>
      <c r="J2" s="36"/>
    </row>
    <row r="3" spans="1:10" s="30" customFormat="1" ht="12.75">
      <c r="A3" s="35"/>
      <c r="B3" s="35"/>
      <c r="C3" s="35"/>
      <c r="D3" s="35"/>
      <c r="E3" s="35"/>
      <c r="F3" s="35"/>
      <c r="G3" s="35"/>
      <c r="H3" s="35"/>
      <c r="I3" s="35"/>
      <c r="J3" s="35"/>
    </row>
    <row r="4" spans="1:10" s="30" customFormat="1" ht="12.75">
      <c r="A4" s="31" t="s">
        <v>130</v>
      </c>
      <c r="B4" s="35"/>
      <c r="C4" s="35"/>
      <c r="D4" s="35"/>
      <c r="E4" s="35"/>
      <c r="F4" s="35"/>
      <c r="G4" s="35"/>
      <c r="H4" s="35"/>
      <c r="I4" s="35"/>
      <c r="J4" s="35"/>
    </row>
    <row r="6" ht="12.75">
      <c r="A6" s="31" t="s">
        <v>120</v>
      </c>
    </row>
    <row r="8" ht="12.75">
      <c r="A8" s="31" t="s">
        <v>125</v>
      </c>
    </row>
    <row r="9" ht="12.75">
      <c r="A9" s="31" t="s">
        <v>121</v>
      </c>
    </row>
    <row r="10" ht="12.75">
      <c r="A10" s="31" t="s">
        <v>126</v>
      </c>
    </row>
    <row r="11" spans="1:2" ht="12.75">
      <c r="A11" s="31"/>
      <c r="B11" s="31"/>
    </row>
    <row r="12" ht="12.75">
      <c r="A12" s="31" t="s">
        <v>102</v>
      </c>
    </row>
    <row r="14" ht="12.75">
      <c r="A14" s="31" t="s">
        <v>131</v>
      </c>
    </row>
    <row r="15" ht="12.75">
      <c r="A15" s="31" t="s">
        <v>132</v>
      </c>
    </row>
    <row r="16" ht="12.75">
      <c r="B16" s="31" t="s">
        <v>89</v>
      </c>
    </row>
    <row r="17" ht="12.75">
      <c r="B17" s="31" t="s">
        <v>90</v>
      </c>
    </row>
    <row r="18" ht="12.75">
      <c r="B18" s="31" t="s">
        <v>127</v>
      </c>
    </row>
    <row r="19" ht="12.75">
      <c r="B19" s="31" t="s">
        <v>91</v>
      </c>
    </row>
    <row r="20" ht="12.75">
      <c r="A20" s="31" t="s">
        <v>93</v>
      </c>
    </row>
    <row r="21" ht="12.75">
      <c r="A21" s="31"/>
    </row>
    <row r="22" spans="1:2" ht="12.75">
      <c r="A22" s="31" t="s">
        <v>92</v>
      </c>
      <c r="B22" s="31"/>
    </row>
    <row r="23" spans="1:2" ht="12.75">
      <c r="A23" s="31"/>
      <c r="B23" s="31"/>
    </row>
    <row r="24" ht="12.75">
      <c r="B24" s="31"/>
    </row>
    <row r="25" s="30" customFormat="1" ht="12.75">
      <c r="A25" s="30" t="s">
        <v>108</v>
      </c>
    </row>
    <row r="26" s="31" customFormat="1" ht="12.75">
      <c r="A26" s="31" t="s">
        <v>128</v>
      </c>
    </row>
    <row r="27" s="31" customFormat="1" ht="12.75">
      <c r="A27" s="31" t="s">
        <v>109</v>
      </c>
    </row>
    <row r="28" s="31" customFormat="1" ht="12.75">
      <c r="A28" s="31" t="s">
        <v>110</v>
      </c>
    </row>
    <row r="29" spans="1:2" ht="12.75">
      <c r="A29" s="31" t="s">
        <v>111</v>
      </c>
      <c r="B29" s="31"/>
    </row>
    <row r="30" spans="1:3" ht="12.75">
      <c r="A30" s="31" t="s">
        <v>112</v>
      </c>
      <c r="C30" s="31"/>
    </row>
    <row r="31" spans="1:3" ht="12.75">
      <c r="A31" s="31" t="s">
        <v>113</v>
      </c>
      <c r="C31" s="31"/>
    </row>
    <row r="32" ht="12.75">
      <c r="B32" s="31"/>
    </row>
    <row r="33" ht="12.75">
      <c r="B33" s="31"/>
    </row>
    <row r="34" spans="1:14" ht="15">
      <c r="A34" s="51" t="s">
        <v>116</v>
      </c>
      <c r="B34" s="51"/>
      <c r="C34" s="51"/>
      <c r="D34" s="51"/>
      <c r="E34" s="51"/>
      <c r="F34" s="44"/>
      <c r="G34" s="44"/>
      <c r="H34" s="42"/>
      <c r="I34" s="42"/>
      <c r="J34" s="42"/>
      <c r="K34" s="42"/>
      <c r="L34" s="42"/>
      <c r="M34" s="42"/>
      <c r="N34" s="42"/>
    </row>
    <row r="35" spans="1:10" ht="12.75">
      <c r="A35" s="49" t="s">
        <v>118</v>
      </c>
      <c r="B35" s="49"/>
      <c r="C35" s="49"/>
      <c r="D35" s="49"/>
      <c r="E35" s="49"/>
      <c r="F35" s="49"/>
      <c r="G35" s="49"/>
      <c r="H35" s="49"/>
      <c r="I35" s="49"/>
      <c r="J35" s="45"/>
    </row>
    <row r="36" spans="1:10" ht="12.75">
      <c r="A36" s="45"/>
      <c r="B36" s="45" t="s">
        <v>122</v>
      </c>
      <c r="C36" s="45"/>
      <c r="D36" s="45"/>
      <c r="E36" s="45"/>
      <c r="F36" s="45"/>
      <c r="G36" s="45"/>
      <c r="H36" s="45"/>
      <c r="I36" s="45"/>
      <c r="J36" s="45"/>
    </row>
    <row r="37" spans="1:13" ht="15">
      <c r="A37" s="46" t="s">
        <v>100</v>
      </c>
      <c r="B37" s="46"/>
      <c r="C37" s="46"/>
      <c r="D37" s="46"/>
      <c r="E37" s="46"/>
      <c r="F37" s="46"/>
      <c r="G37" s="46"/>
      <c r="H37" s="46"/>
      <c r="I37" s="46"/>
      <c r="J37" s="41"/>
      <c r="K37" s="41"/>
      <c r="L37" s="47"/>
      <c r="M37" s="47"/>
    </row>
    <row r="38" spans="1:13" ht="15">
      <c r="A38" s="46" t="s">
        <v>123</v>
      </c>
      <c r="B38" s="46"/>
      <c r="C38" s="46"/>
      <c r="D38" s="46"/>
      <c r="E38" s="46"/>
      <c r="F38" s="46"/>
      <c r="G38" s="46"/>
      <c r="H38" s="47"/>
      <c r="I38" s="47"/>
      <c r="J38" s="41"/>
      <c r="K38" s="41"/>
      <c r="L38" s="47"/>
      <c r="M38" s="47"/>
    </row>
    <row r="39" spans="1:13" ht="15">
      <c r="A39" s="41"/>
      <c r="B39" s="46" t="s">
        <v>95</v>
      </c>
      <c r="C39" s="46"/>
      <c r="D39" s="46"/>
      <c r="E39" s="46"/>
      <c r="F39" s="47"/>
      <c r="G39" s="47"/>
      <c r="H39" s="47"/>
      <c r="I39" s="47"/>
      <c r="J39" s="41"/>
      <c r="K39" s="41"/>
      <c r="L39" s="47"/>
      <c r="M39" s="47"/>
    </row>
    <row r="40" spans="1:13" ht="15">
      <c r="A40" s="41"/>
      <c r="B40" s="43" t="s">
        <v>94</v>
      </c>
      <c r="C40" s="43"/>
      <c r="D40" s="44"/>
      <c r="E40" s="44"/>
      <c r="F40" s="44"/>
      <c r="G40" s="44"/>
      <c r="H40" s="44"/>
      <c r="I40" s="44"/>
      <c r="J40" s="41"/>
      <c r="K40" s="41"/>
      <c r="L40" s="47"/>
      <c r="M40" s="47"/>
    </row>
    <row r="41" spans="1:13" ht="15">
      <c r="A41" s="46" t="s">
        <v>103</v>
      </c>
      <c r="B41" s="46"/>
      <c r="C41" s="46"/>
      <c r="D41" s="46"/>
      <c r="E41" s="46"/>
      <c r="F41" s="46"/>
      <c r="G41" s="46"/>
      <c r="H41" s="41"/>
      <c r="I41" s="41"/>
      <c r="J41" s="41"/>
      <c r="K41" s="41"/>
      <c r="L41" s="47"/>
      <c r="M41" s="47"/>
    </row>
    <row r="42" spans="1:13" ht="15">
      <c r="A42" s="43" t="s">
        <v>101</v>
      </c>
      <c r="B42" s="43"/>
      <c r="C42" s="43"/>
      <c r="D42" s="44"/>
      <c r="E42" s="44"/>
      <c r="F42" s="44"/>
      <c r="G42" s="44"/>
      <c r="H42" s="47"/>
      <c r="I42" s="47"/>
      <c r="J42" s="41"/>
      <c r="K42" s="41"/>
      <c r="L42" s="47"/>
      <c r="M42" s="47"/>
    </row>
    <row r="43" spans="1:13" ht="15">
      <c r="A43" s="41"/>
      <c r="B43" s="48" t="s">
        <v>133</v>
      </c>
      <c r="C43" s="48"/>
      <c r="D43" s="48"/>
      <c r="E43" s="48"/>
      <c r="F43" s="48"/>
      <c r="G43" s="48"/>
      <c r="H43" s="48"/>
      <c r="I43" s="48"/>
      <c r="J43" s="31"/>
      <c r="K43" s="31"/>
      <c r="L43" s="47"/>
      <c r="M43" s="47"/>
    </row>
    <row r="44" spans="1:13" ht="15">
      <c r="A44" s="41"/>
      <c r="B44" s="43" t="s">
        <v>96</v>
      </c>
      <c r="C44" s="44"/>
      <c r="D44" s="44"/>
      <c r="E44" s="44"/>
      <c r="F44" s="47"/>
      <c r="G44" s="47"/>
      <c r="H44" s="47"/>
      <c r="I44" s="47"/>
      <c r="J44" s="41"/>
      <c r="K44" s="41"/>
      <c r="L44" s="47"/>
      <c r="M44" s="47"/>
    </row>
    <row r="45" spans="1:13" ht="12.75" customHeight="1">
      <c r="A45" s="46" t="s">
        <v>129</v>
      </c>
      <c r="B45" s="46"/>
      <c r="C45" s="46"/>
      <c r="D45" s="46"/>
      <c r="E45" s="46"/>
      <c r="F45" s="46"/>
      <c r="G45" s="46"/>
      <c r="H45" s="46"/>
      <c r="I45" s="46"/>
      <c r="J45" s="41"/>
      <c r="K45" s="41"/>
      <c r="L45" s="41"/>
      <c r="M45" s="41"/>
    </row>
    <row r="46" spans="1:13" ht="12.75" customHeight="1">
      <c r="A46" s="46" t="s">
        <v>117</v>
      </c>
      <c r="B46" s="46"/>
      <c r="C46" s="46"/>
      <c r="D46" s="46"/>
      <c r="E46" s="46"/>
      <c r="F46" s="46"/>
      <c r="G46" s="46"/>
      <c r="H46" s="46"/>
      <c r="I46" s="46"/>
      <c r="J46" s="41"/>
      <c r="K46" s="41"/>
      <c r="L46" s="41"/>
      <c r="M46" s="41"/>
    </row>
    <row r="47" spans="1:9" ht="12.75">
      <c r="A47" s="49" t="s">
        <v>119</v>
      </c>
      <c r="B47" s="49"/>
      <c r="C47" s="49"/>
      <c r="D47" s="49"/>
      <c r="E47" s="49"/>
      <c r="F47" s="49"/>
      <c r="G47" s="49"/>
      <c r="H47" s="49"/>
      <c r="I47" s="49"/>
    </row>
    <row r="49" spans="1:13" ht="12.75">
      <c r="A49" s="31"/>
      <c r="B49" s="31"/>
      <c r="C49" s="31"/>
      <c r="D49" s="31"/>
      <c r="E49" s="31"/>
      <c r="F49" s="31"/>
      <c r="G49" s="31"/>
      <c r="H49" s="31"/>
      <c r="I49" s="31"/>
      <c r="J49" s="31"/>
      <c r="K49" s="31"/>
      <c r="L49" s="31"/>
      <c r="M49" s="31"/>
    </row>
  </sheetData>
  <sheetProtection password="D07B" sheet="1" objects="1" scenarios="1"/>
  <mergeCells count="25">
    <mergeCell ref="A37:I37"/>
    <mergeCell ref="L37:M37"/>
    <mergeCell ref="A38:G38"/>
    <mergeCell ref="H38:I38"/>
    <mergeCell ref="L38:M38"/>
    <mergeCell ref="A1:J1"/>
    <mergeCell ref="A35:I35"/>
    <mergeCell ref="A34:E34"/>
    <mergeCell ref="B39:E39"/>
    <mergeCell ref="F39:G39"/>
    <mergeCell ref="H39:I39"/>
    <mergeCell ref="L39:M39"/>
    <mergeCell ref="L40:M40"/>
    <mergeCell ref="A47:I47"/>
    <mergeCell ref="A41:G41"/>
    <mergeCell ref="L41:M41"/>
    <mergeCell ref="H42:I42"/>
    <mergeCell ref="A45:I45"/>
    <mergeCell ref="A46:I46"/>
    <mergeCell ref="L42:M42"/>
    <mergeCell ref="L43:M43"/>
    <mergeCell ref="F44:G44"/>
    <mergeCell ref="H44:I44"/>
    <mergeCell ref="L44:M44"/>
    <mergeCell ref="B43:I43"/>
  </mergeCells>
  <printOptions/>
  <pageMargins left="0.7086614173228347" right="0.7086614173228347" top="0.7480314960629921" bottom="0.7480314960629921" header="0.31496062992125984" footer="0.31496062992125984"/>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zoomScalePageLayoutView="0" workbookViewId="0" topLeftCell="A1">
      <pane xSplit="3" ySplit="3" topLeftCell="D8" activePane="bottomRight" state="frozen"/>
      <selection pane="topLeft" activeCell="A1" sqref="A1"/>
      <selection pane="topRight" activeCell="D1" sqref="D1"/>
      <selection pane="bottomLeft" activeCell="A4" sqref="A4"/>
      <selection pane="bottomRight" activeCell="B1" sqref="B1:C1"/>
    </sheetView>
  </sheetViews>
  <sheetFormatPr defaultColWidth="9.140625" defaultRowHeight="12" customHeight="1"/>
  <cols>
    <col min="1" max="1" width="2.7109375" style="4" customWidth="1"/>
    <col min="2" max="2" width="13.57421875" style="4" customWidth="1"/>
    <col min="3" max="3" width="12.140625" style="4" customWidth="1"/>
    <col min="4" max="17" width="7.57421875" style="4" customWidth="1"/>
    <col min="18" max="18" width="8.140625" style="4" customWidth="1"/>
    <col min="19" max="16384" width="9.140625" style="4" customWidth="1"/>
  </cols>
  <sheetData>
    <row r="1" spans="1:19" ht="12" customHeight="1">
      <c r="A1" s="2">
        <v>1</v>
      </c>
      <c r="B1" s="53" t="s">
        <v>72</v>
      </c>
      <c r="C1" s="53"/>
      <c r="D1" s="63" t="s">
        <v>71</v>
      </c>
      <c r="E1" s="64"/>
      <c r="F1" s="64"/>
      <c r="G1" s="64"/>
      <c r="H1" s="64"/>
      <c r="I1" s="64"/>
      <c r="J1" s="64"/>
      <c r="K1" s="64"/>
      <c r="L1" s="64"/>
      <c r="M1" s="64"/>
      <c r="N1" s="64"/>
      <c r="O1" s="64"/>
      <c r="P1" s="64"/>
      <c r="Q1" s="64"/>
      <c r="R1" s="65"/>
      <c r="S1" s="5"/>
    </row>
    <row r="2" spans="1:19" s="6" customFormat="1" ht="12" customHeight="1">
      <c r="A2" s="2">
        <v>2</v>
      </c>
      <c r="B2" s="16" t="s">
        <v>75</v>
      </c>
      <c r="C2" s="19" t="s">
        <v>115</v>
      </c>
      <c r="D2" s="1" t="s">
        <v>11</v>
      </c>
      <c r="E2" s="39" t="s">
        <v>11</v>
      </c>
      <c r="F2" s="28"/>
      <c r="G2" s="29"/>
      <c r="H2" s="29"/>
      <c r="I2" s="29"/>
      <c r="J2" s="29"/>
      <c r="K2" s="12">
        <v>2009</v>
      </c>
      <c r="L2" s="52" t="s">
        <v>67</v>
      </c>
      <c r="M2" s="52"/>
      <c r="N2" s="8"/>
      <c r="O2" s="8"/>
      <c r="P2" s="8"/>
      <c r="Q2" s="9"/>
      <c r="R2" s="1">
        <f>K2-1</f>
        <v>2008</v>
      </c>
      <c r="S2" s="5"/>
    </row>
    <row r="3" spans="1:19" s="6" customFormat="1" ht="12" customHeight="1">
      <c r="A3" s="2">
        <v>3</v>
      </c>
      <c r="B3" s="17" t="s">
        <v>30</v>
      </c>
      <c r="C3" s="18" t="s">
        <v>31</v>
      </c>
      <c r="D3" s="25">
        <f>K2-2</f>
        <v>2007</v>
      </c>
      <c r="E3" s="25">
        <f>K2-1</f>
        <v>2008</v>
      </c>
      <c r="F3" s="37" t="s">
        <v>12</v>
      </c>
      <c r="G3" s="37" t="s">
        <v>0</v>
      </c>
      <c r="H3" s="37" t="s">
        <v>1</v>
      </c>
      <c r="I3" s="37" t="s">
        <v>2</v>
      </c>
      <c r="J3" s="37" t="s">
        <v>3</v>
      </c>
      <c r="K3" s="37" t="s">
        <v>4</v>
      </c>
      <c r="L3" s="37" t="s">
        <v>5</v>
      </c>
      <c r="M3" s="37" t="s">
        <v>6</v>
      </c>
      <c r="N3" s="37" t="s">
        <v>7</v>
      </c>
      <c r="O3" s="37" t="s">
        <v>8</v>
      </c>
      <c r="P3" s="37" t="s">
        <v>9</v>
      </c>
      <c r="Q3" s="37" t="s">
        <v>10</v>
      </c>
      <c r="R3" s="1" t="s">
        <v>76</v>
      </c>
      <c r="S3" s="5"/>
    </row>
    <row r="4" spans="1:19" s="6" customFormat="1" ht="12" customHeight="1">
      <c r="A4" s="2">
        <v>4</v>
      </c>
      <c r="B4" s="58" t="s">
        <v>46</v>
      </c>
      <c r="C4" s="59"/>
      <c r="D4" s="1"/>
      <c r="E4" s="1"/>
      <c r="F4" s="1"/>
      <c r="G4" s="1"/>
      <c r="H4" s="1"/>
      <c r="I4" s="1"/>
      <c r="J4" s="1"/>
      <c r="K4" s="1"/>
      <c r="L4" s="1"/>
      <c r="M4" s="1"/>
      <c r="N4" s="1"/>
      <c r="O4" s="1"/>
      <c r="P4" s="1"/>
      <c r="Q4" s="1"/>
      <c r="R4" s="11"/>
      <c r="S4" s="5"/>
    </row>
    <row r="5" spans="1:19" ht="12" customHeight="1">
      <c r="A5" s="2">
        <v>5</v>
      </c>
      <c r="B5" s="57" t="s">
        <v>98</v>
      </c>
      <c r="C5" s="56"/>
      <c r="D5" s="27">
        <v>22783</v>
      </c>
      <c r="E5" s="27">
        <v>51716</v>
      </c>
      <c r="F5" s="27">
        <v>6240</v>
      </c>
      <c r="G5" s="27">
        <v>10819</v>
      </c>
      <c r="H5" s="27">
        <v>15355</v>
      </c>
      <c r="I5" s="27">
        <v>19839</v>
      </c>
      <c r="J5" s="27">
        <v>26479</v>
      </c>
      <c r="K5" s="27">
        <v>31785</v>
      </c>
      <c r="L5" s="27">
        <v>36917</v>
      </c>
      <c r="M5" s="11">
        <v>43024</v>
      </c>
      <c r="N5" s="11"/>
      <c r="O5" s="11"/>
      <c r="P5" s="11"/>
      <c r="Q5" s="11"/>
      <c r="R5" s="11">
        <v>36973</v>
      </c>
      <c r="S5" s="5"/>
    </row>
    <row r="6" spans="1:19" ht="12" customHeight="1">
      <c r="A6" s="2">
        <v>6</v>
      </c>
      <c r="B6" s="57" t="s">
        <v>88</v>
      </c>
      <c r="C6" s="56"/>
      <c r="D6" s="32">
        <v>172614</v>
      </c>
      <c r="E6" s="32">
        <v>151146</v>
      </c>
      <c r="F6" s="27">
        <v>17463</v>
      </c>
      <c r="G6" s="27">
        <v>29699</v>
      </c>
      <c r="H6" s="27">
        <v>40234</v>
      </c>
      <c r="I6" s="27">
        <v>47074</v>
      </c>
      <c r="J6" s="27">
        <v>61602</v>
      </c>
      <c r="K6" s="27">
        <v>77562</v>
      </c>
      <c r="L6" s="27">
        <v>88691</v>
      </c>
      <c r="M6" s="11">
        <v>98902</v>
      </c>
      <c r="N6" s="11"/>
      <c r="O6" s="11"/>
      <c r="P6" s="11"/>
      <c r="Q6" s="11"/>
      <c r="R6" s="11">
        <v>87494</v>
      </c>
      <c r="S6" s="5"/>
    </row>
    <row r="7" spans="1:19" ht="12" customHeight="1">
      <c r="A7" s="2">
        <v>7</v>
      </c>
      <c r="B7" s="56" t="s">
        <v>63</v>
      </c>
      <c r="C7" s="56"/>
      <c r="D7" s="27">
        <v>81995</v>
      </c>
      <c r="E7" s="27">
        <v>79619</v>
      </c>
      <c r="F7" s="27">
        <v>7945</v>
      </c>
      <c r="G7" s="27">
        <v>17230</v>
      </c>
      <c r="H7" s="27">
        <v>26285</v>
      </c>
      <c r="I7" s="27">
        <v>34339</v>
      </c>
      <c r="J7" s="27">
        <v>42505</v>
      </c>
      <c r="K7" s="27">
        <v>50083</v>
      </c>
      <c r="L7" s="27">
        <v>57643</v>
      </c>
      <c r="M7" s="11">
        <v>65774</v>
      </c>
      <c r="N7" s="11"/>
      <c r="O7" s="11"/>
      <c r="P7" s="11"/>
      <c r="Q7" s="11"/>
      <c r="R7" s="11">
        <v>54172</v>
      </c>
      <c r="S7" s="5"/>
    </row>
    <row r="8" spans="1:19" ht="12" customHeight="1">
      <c r="A8" s="2">
        <v>8</v>
      </c>
      <c r="B8" s="57" t="s">
        <v>29</v>
      </c>
      <c r="C8" s="56"/>
      <c r="D8" s="27">
        <v>140520</v>
      </c>
      <c r="E8" s="27">
        <v>131227</v>
      </c>
      <c r="F8" s="27">
        <v>10676</v>
      </c>
      <c r="G8" s="27">
        <v>22442</v>
      </c>
      <c r="H8" s="27">
        <v>35569</v>
      </c>
      <c r="I8" s="27">
        <v>46633</v>
      </c>
      <c r="J8" s="27">
        <v>56354</v>
      </c>
      <c r="K8" s="27">
        <v>66383</v>
      </c>
      <c r="L8" s="27">
        <v>76607</v>
      </c>
      <c r="M8" s="11">
        <v>83967</v>
      </c>
      <c r="N8" s="11"/>
      <c r="O8" s="11"/>
      <c r="P8" s="11"/>
      <c r="Q8" s="11"/>
      <c r="R8" s="11">
        <v>100796</v>
      </c>
      <c r="S8" s="5"/>
    </row>
    <row r="9" spans="1:19" ht="12" customHeight="1">
      <c r="A9" s="2">
        <v>9</v>
      </c>
      <c r="B9" s="56" t="s">
        <v>65</v>
      </c>
      <c r="C9" s="56"/>
      <c r="D9" s="27">
        <v>104774</v>
      </c>
      <c r="E9" s="27">
        <v>116064</v>
      </c>
      <c r="F9" s="27">
        <v>6712</v>
      </c>
      <c r="G9" s="27">
        <v>13491</v>
      </c>
      <c r="H9" s="27">
        <v>20355</v>
      </c>
      <c r="I9" s="27">
        <v>27113</v>
      </c>
      <c r="J9" s="27">
        <v>33891</v>
      </c>
      <c r="K9" s="27">
        <v>40669</v>
      </c>
      <c r="L9" s="27">
        <v>40669</v>
      </c>
      <c r="M9" s="11">
        <v>54161</v>
      </c>
      <c r="N9" s="11"/>
      <c r="O9" s="11"/>
      <c r="P9" s="11"/>
      <c r="Q9" s="11"/>
      <c r="R9" s="11">
        <v>85060</v>
      </c>
      <c r="S9" s="5"/>
    </row>
    <row r="10" spans="1:19" ht="12" customHeight="1">
      <c r="A10" s="2">
        <v>10</v>
      </c>
      <c r="B10" s="57" t="s">
        <v>78</v>
      </c>
      <c r="C10" s="56"/>
      <c r="D10" s="27">
        <v>45255</v>
      </c>
      <c r="E10" s="27">
        <v>36948</v>
      </c>
      <c r="F10" s="27">
        <v>2899</v>
      </c>
      <c r="G10" s="27">
        <v>5916</v>
      </c>
      <c r="H10" s="27">
        <v>8933</v>
      </c>
      <c r="I10" s="27">
        <v>10954</v>
      </c>
      <c r="J10" s="27">
        <v>11949</v>
      </c>
      <c r="K10" s="27">
        <v>17983</v>
      </c>
      <c r="L10" s="27">
        <v>20000</v>
      </c>
      <c r="M10" s="11">
        <v>24133</v>
      </c>
      <c r="N10" s="11"/>
      <c r="O10" s="11"/>
      <c r="P10" s="11"/>
      <c r="Q10" s="11"/>
      <c r="R10" s="11">
        <v>26187</v>
      </c>
      <c r="S10" s="5"/>
    </row>
    <row r="11" spans="1:19" ht="12" customHeight="1">
      <c r="A11" s="2">
        <v>11</v>
      </c>
      <c r="B11" s="54" t="s">
        <v>73</v>
      </c>
      <c r="C11" s="55"/>
      <c r="D11" s="27">
        <v>0</v>
      </c>
      <c r="E11" s="27">
        <v>0</v>
      </c>
      <c r="F11" s="27">
        <v>0</v>
      </c>
      <c r="G11" s="27">
        <v>0</v>
      </c>
      <c r="H11" s="27">
        <v>0</v>
      </c>
      <c r="I11" s="27">
        <v>0</v>
      </c>
      <c r="J11" s="27">
        <v>0</v>
      </c>
      <c r="K11" s="27">
        <v>0</v>
      </c>
      <c r="L11" s="27">
        <v>0</v>
      </c>
      <c r="M11" s="27">
        <v>0</v>
      </c>
      <c r="N11" s="11"/>
      <c r="O11" s="11"/>
      <c r="P11" s="11"/>
      <c r="Q11" s="11"/>
      <c r="R11" s="11">
        <v>0</v>
      </c>
      <c r="S11" s="5"/>
    </row>
    <row r="12" spans="1:19" ht="12" customHeight="1">
      <c r="A12" s="2">
        <v>12</v>
      </c>
      <c r="B12" s="60" t="s">
        <v>79</v>
      </c>
      <c r="C12" s="55"/>
      <c r="D12" s="27">
        <v>0</v>
      </c>
      <c r="E12" s="27">
        <v>0</v>
      </c>
      <c r="F12" s="27">
        <v>0</v>
      </c>
      <c r="G12" s="27">
        <v>0</v>
      </c>
      <c r="H12" s="27">
        <v>0</v>
      </c>
      <c r="I12" s="27">
        <v>0</v>
      </c>
      <c r="J12" s="27">
        <v>0</v>
      </c>
      <c r="K12" s="27">
        <v>0</v>
      </c>
      <c r="L12" s="27">
        <v>0</v>
      </c>
      <c r="M12" s="27">
        <v>0</v>
      </c>
      <c r="N12" s="11"/>
      <c r="O12" s="11"/>
      <c r="P12" s="11"/>
      <c r="Q12" s="11"/>
      <c r="R12" s="11">
        <v>0</v>
      </c>
      <c r="S12" s="5"/>
    </row>
    <row r="13" spans="1:19" ht="12" customHeight="1">
      <c r="A13" s="2">
        <v>13</v>
      </c>
      <c r="B13" s="54" t="s">
        <v>64</v>
      </c>
      <c r="C13" s="55"/>
      <c r="D13" s="27">
        <v>0</v>
      </c>
      <c r="E13" s="27">
        <v>0</v>
      </c>
      <c r="F13" s="27">
        <v>0</v>
      </c>
      <c r="G13" s="27">
        <v>0</v>
      </c>
      <c r="H13" s="27">
        <v>0</v>
      </c>
      <c r="I13" s="27">
        <v>0</v>
      </c>
      <c r="J13" s="27">
        <v>0</v>
      </c>
      <c r="K13" s="27">
        <v>0</v>
      </c>
      <c r="L13" s="27">
        <v>0</v>
      </c>
      <c r="M13" s="27">
        <v>0</v>
      </c>
      <c r="N13" s="11"/>
      <c r="O13" s="11"/>
      <c r="P13" s="11"/>
      <c r="Q13" s="11"/>
      <c r="R13" s="11">
        <v>0</v>
      </c>
      <c r="S13" s="5"/>
    </row>
    <row r="14" spans="1:19" ht="12" customHeight="1">
      <c r="A14" s="2">
        <v>14</v>
      </c>
      <c r="B14" s="54" t="s">
        <v>66</v>
      </c>
      <c r="C14" s="55"/>
      <c r="D14" s="27">
        <v>0</v>
      </c>
      <c r="E14" s="27">
        <v>0</v>
      </c>
      <c r="F14" s="27">
        <v>0</v>
      </c>
      <c r="G14" s="27">
        <v>0</v>
      </c>
      <c r="H14" s="27">
        <v>0</v>
      </c>
      <c r="I14" s="27">
        <v>0</v>
      </c>
      <c r="J14" s="27">
        <v>0</v>
      </c>
      <c r="K14" s="27">
        <v>0</v>
      </c>
      <c r="L14" s="27">
        <v>0</v>
      </c>
      <c r="M14" s="27">
        <v>0</v>
      </c>
      <c r="N14" s="11"/>
      <c r="O14" s="11"/>
      <c r="P14" s="11"/>
      <c r="Q14" s="11"/>
      <c r="R14" s="11">
        <v>0</v>
      </c>
      <c r="S14" s="5"/>
    </row>
    <row r="15" spans="1:19" ht="12" customHeight="1">
      <c r="A15" s="2">
        <v>15</v>
      </c>
      <c r="B15" s="56"/>
      <c r="C15" s="56"/>
      <c r="D15" s="11"/>
      <c r="E15" s="11"/>
      <c r="F15" s="11"/>
      <c r="G15" s="11"/>
      <c r="H15" s="11"/>
      <c r="I15" s="11"/>
      <c r="J15" s="11"/>
      <c r="K15" s="11"/>
      <c r="L15" s="11"/>
      <c r="M15" s="11"/>
      <c r="N15" s="11"/>
      <c r="O15" s="11"/>
      <c r="P15" s="11"/>
      <c r="Q15" s="11"/>
      <c r="R15" s="26"/>
      <c r="S15" s="5"/>
    </row>
    <row r="16" spans="1:19" ht="12" customHeight="1">
      <c r="A16" s="2">
        <v>16</v>
      </c>
      <c r="B16" s="53" t="s">
        <v>32</v>
      </c>
      <c r="C16" s="53"/>
      <c r="D16" s="11"/>
      <c r="E16" s="11"/>
      <c r="F16" s="11"/>
      <c r="G16" s="11"/>
      <c r="H16" s="11"/>
      <c r="I16" s="11"/>
      <c r="J16" s="11"/>
      <c r="K16" s="11"/>
      <c r="L16" s="11"/>
      <c r="M16" s="11"/>
      <c r="N16" s="11"/>
      <c r="O16" s="11"/>
      <c r="P16" s="11"/>
      <c r="Q16" s="11"/>
      <c r="R16" s="26"/>
      <c r="S16" s="5"/>
    </row>
    <row r="17" spans="1:19" ht="12" customHeight="1">
      <c r="A17" s="2">
        <v>17</v>
      </c>
      <c r="B17" s="56" t="s">
        <v>83</v>
      </c>
      <c r="C17" s="56"/>
      <c r="D17" s="27">
        <v>192624</v>
      </c>
      <c r="E17" s="27">
        <v>162796</v>
      </c>
      <c r="F17" s="27">
        <v>171028</v>
      </c>
      <c r="G17" s="27">
        <v>185024</v>
      </c>
      <c r="H17" s="27">
        <v>153198</v>
      </c>
      <c r="I17" s="27">
        <v>140625</v>
      </c>
      <c r="J17" s="27">
        <v>161581</v>
      </c>
      <c r="K17" s="27">
        <v>187322</v>
      </c>
      <c r="L17" s="27">
        <v>189319</v>
      </c>
      <c r="M17" s="11">
        <v>155083</v>
      </c>
      <c r="N17" s="11"/>
      <c r="O17" s="11"/>
      <c r="P17" s="11"/>
      <c r="Q17" s="27"/>
      <c r="R17" s="26"/>
      <c r="S17" s="5"/>
    </row>
    <row r="18" spans="1:19" ht="12" customHeight="1">
      <c r="A18" s="2">
        <v>18</v>
      </c>
      <c r="B18" s="54" t="s">
        <v>86</v>
      </c>
      <c r="C18" s="55"/>
      <c r="D18" s="27">
        <v>10500</v>
      </c>
      <c r="E18" s="27">
        <v>30500</v>
      </c>
      <c r="F18" s="27">
        <v>30500</v>
      </c>
      <c r="G18" s="27">
        <v>30500</v>
      </c>
      <c r="H18" s="27">
        <v>65000</v>
      </c>
      <c r="I18" s="27">
        <v>65000</v>
      </c>
      <c r="J18" s="27">
        <v>65000</v>
      </c>
      <c r="K18" s="27">
        <v>65000</v>
      </c>
      <c r="L18" s="27">
        <v>65000</v>
      </c>
      <c r="M18" s="11">
        <v>65000</v>
      </c>
      <c r="N18" s="11"/>
      <c r="O18" s="11"/>
      <c r="P18" s="11"/>
      <c r="Q18" s="27"/>
      <c r="R18" s="26"/>
      <c r="S18" s="5"/>
    </row>
    <row r="19" spans="1:19" ht="12" customHeight="1">
      <c r="A19" s="2">
        <v>19</v>
      </c>
      <c r="B19" s="54" t="s">
        <v>70</v>
      </c>
      <c r="C19" s="55"/>
      <c r="D19" s="27">
        <v>0</v>
      </c>
      <c r="E19" s="27">
        <v>0</v>
      </c>
      <c r="F19" s="27">
        <v>0</v>
      </c>
      <c r="G19" s="27">
        <v>0</v>
      </c>
      <c r="H19" s="27">
        <v>0</v>
      </c>
      <c r="I19" s="27">
        <v>0</v>
      </c>
      <c r="J19" s="27">
        <v>0</v>
      </c>
      <c r="K19" s="27">
        <v>0</v>
      </c>
      <c r="L19" s="27">
        <v>0</v>
      </c>
      <c r="M19" s="11">
        <v>0</v>
      </c>
      <c r="N19" s="11"/>
      <c r="O19" s="11"/>
      <c r="P19" s="11"/>
      <c r="Q19" s="27"/>
      <c r="R19" s="26"/>
      <c r="S19" s="5"/>
    </row>
    <row r="20" spans="1:19" ht="12" customHeight="1">
      <c r="A20" s="2">
        <v>20</v>
      </c>
      <c r="B20" s="56" t="s">
        <v>47</v>
      </c>
      <c r="C20" s="56"/>
      <c r="D20" s="27">
        <v>0</v>
      </c>
      <c r="E20" s="27">
        <v>0</v>
      </c>
      <c r="F20" s="27">
        <v>0</v>
      </c>
      <c r="G20" s="27">
        <v>0</v>
      </c>
      <c r="H20" s="27">
        <v>0</v>
      </c>
      <c r="I20" s="27">
        <v>0</v>
      </c>
      <c r="J20" s="27">
        <v>0</v>
      </c>
      <c r="K20" s="27">
        <v>0</v>
      </c>
      <c r="L20" s="27">
        <v>0</v>
      </c>
      <c r="M20" s="11">
        <v>0</v>
      </c>
      <c r="N20" s="11"/>
      <c r="O20" s="11"/>
      <c r="P20" s="11"/>
      <c r="Q20" s="27"/>
      <c r="R20" s="26"/>
      <c r="S20" s="5"/>
    </row>
    <row r="21" spans="1:19" ht="12" customHeight="1">
      <c r="A21" s="2">
        <v>21</v>
      </c>
      <c r="B21" s="56" t="s">
        <v>48</v>
      </c>
      <c r="C21" s="56"/>
      <c r="D21" s="27">
        <v>12757</v>
      </c>
      <c r="E21" s="27">
        <v>26953</v>
      </c>
      <c r="F21" s="27">
        <v>28831</v>
      </c>
      <c r="G21" s="27">
        <v>28683</v>
      </c>
      <c r="H21" s="27">
        <v>29059</v>
      </c>
      <c r="I21" s="27">
        <v>35882</v>
      </c>
      <c r="J21" s="27">
        <v>29680</v>
      </c>
      <c r="K21" s="27">
        <v>37896</v>
      </c>
      <c r="L21" s="27">
        <v>22711</v>
      </c>
      <c r="M21" s="11">
        <v>50493</v>
      </c>
      <c r="N21" s="11"/>
      <c r="O21" s="11"/>
      <c r="P21" s="11"/>
      <c r="Q21" s="27"/>
      <c r="R21" s="26"/>
      <c r="S21" s="5"/>
    </row>
    <row r="22" spans="1:19" ht="12" customHeight="1">
      <c r="A22" s="2">
        <v>22</v>
      </c>
      <c r="B22" s="56" t="s">
        <v>49</v>
      </c>
      <c r="C22" s="56"/>
      <c r="D22" s="27">
        <v>6626</v>
      </c>
      <c r="E22" s="27">
        <v>7252</v>
      </c>
      <c r="F22" s="27">
        <v>7111</v>
      </c>
      <c r="G22" s="27">
        <v>9775</v>
      </c>
      <c r="H22" s="27">
        <v>9470</v>
      </c>
      <c r="I22" s="27">
        <v>10648</v>
      </c>
      <c r="J22" s="27">
        <v>9407</v>
      </c>
      <c r="K22" s="27">
        <v>9928</v>
      </c>
      <c r="L22" s="27">
        <v>9377</v>
      </c>
      <c r="M22" s="11">
        <v>10109</v>
      </c>
      <c r="N22" s="11"/>
      <c r="O22" s="11"/>
      <c r="P22" s="11"/>
      <c r="Q22" s="27"/>
      <c r="R22" s="26"/>
      <c r="S22" s="5"/>
    </row>
    <row r="23" spans="1:19" ht="12" customHeight="1">
      <c r="A23" s="2">
        <v>23</v>
      </c>
      <c r="B23" s="56" t="s">
        <v>50</v>
      </c>
      <c r="C23" s="56"/>
      <c r="D23" s="27">
        <v>3705</v>
      </c>
      <c r="E23" s="27">
        <v>650</v>
      </c>
      <c r="F23" s="27">
        <v>635</v>
      </c>
      <c r="G23" s="27">
        <v>635</v>
      </c>
      <c r="H23" s="27">
        <v>635</v>
      </c>
      <c r="I23" s="27">
        <v>635</v>
      </c>
      <c r="J23" s="27">
        <v>635</v>
      </c>
      <c r="K23" s="27">
        <v>635</v>
      </c>
      <c r="L23" s="27">
        <v>636</v>
      </c>
      <c r="M23" s="11">
        <v>1991</v>
      </c>
      <c r="N23" s="11"/>
      <c r="O23" s="11"/>
      <c r="P23" s="11"/>
      <c r="Q23" s="27"/>
      <c r="R23" s="26"/>
      <c r="S23" s="5"/>
    </row>
    <row r="24" spans="1:19" ht="12" customHeight="1">
      <c r="A24" s="2">
        <v>24</v>
      </c>
      <c r="B24" s="56" t="s">
        <v>51</v>
      </c>
      <c r="C24" s="56"/>
      <c r="D24" s="27">
        <v>0</v>
      </c>
      <c r="E24" s="27">
        <v>0</v>
      </c>
      <c r="F24" s="27">
        <v>0</v>
      </c>
      <c r="G24" s="27">
        <v>0</v>
      </c>
      <c r="H24" s="27">
        <v>0</v>
      </c>
      <c r="I24" s="27">
        <v>0</v>
      </c>
      <c r="J24" s="27">
        <v>0</v>
      </c>
      <c r="K24" s="27">
        <v>0</v>
      </c>
      <c r="L24" s="27">
        <v>0</v>
      </c>
      <c r="M24" s="27">
        <v>0</v>
      </c>
      <c r="N24" s="11"/>
      <c r="O24" s="11"/>
      <c r="P24" s="11"/>
      <c r="Q24" s="11"/>
      <c r="R24" s="26"/>
      <c r="S24" s="5"/>
    </row>
    <row r="25" spans="1:19" ht="12" customHeight="1">
      <c r="A25" s="2">
        <v>25</v>
      </c>
      <c r="B25" s="56" t="s">
        <v>52</v>
      </c>
      <c r="C25" s="56"/>
      <c r="D25" s="27">
        <v>0</v>
      </c>
      <c r="E25" s="27">
        <v>0</v>
      </c>
      <c r="F25" s="27">
        <v>0</v>
      </c>
      <c r="G25" s="27">
        <v>0</v>
      </c>
      <c r="H25" s="27">
        <v>0</v>
      </c>
      <c r="I25" s="27">
        <v>0</v>
      </c>
      <c r="J25" s="27">
        <v>0</v>
      </c>
      <c r="K25" s="27">
        <v>0</v>
      </c>
      <c r="L25" s="27">
        <v>0</v>
      </c>
      <c r="M25" s="27">
        <v>0</v>
      </c>
      <c r="N25" s="11"/>
      <c r="O25" s="11"/>
      <c r="P25" s="11"/>
      <c r="Q25" s="11"/>
      <c r="R25" s="26"/>
      <c r="S25" s="5"/>
    </row>
    <row r="26" spans="1:19" ht="12" customHeight="1">
      <c r="A26" s="2">
        <v>26</v>
      </c>
      <c r="B26" s="56" t="s">
        <v>53</v>
      </c>
      <c r="C26" s="56"/>
      <c r="D26" s="27">
        <v>0</v>
      </c>
      <c r="E26" s="27">
        <v>0</v>
      </c>
      <c r="F26" s="27">
        <v>0</v>
      </c>
      <c r="G26" s="27">
        <v>0</v>
      </c>
      <c r="H26" s="27">
        <v>0</v>
      </c>
      <c r="I26" s="27">
        <v>0</v>
      </c>
      <c r="J26" s="27">
        <v>0</v>
      </c>
      <c r="K26" s="27">
        <v>0</v>
      </c>
      <c r="L26" s="27">
        <v>0</v>
      </c>
      <c r="M26" s="27">
        <v>0</v>
      </c>
      <c r="N26" s="11"/>
      <c r="O26" s="11"/>
      <c r="P26" s="11"/>
      <c r="Q26" s="11"/>
      <c r="R26" s="26"/>
      <c r="S26" s="5"/>
    </row>
    <row r="27" spans="1:19" ht="12" customHeight="1">
      <c r="A27" s="2">
        <v>27</v>
      </c>
      <c r="B27" s="56" t="s">
        <v>54</v>
      </c>
      <c r="C27" s="56"/>
      <c r="D27" s="27">
        <v>0</v>
      </c>
      <c r="E27" s="27">
        <v>0</v>
      </c>
      <c r="F27" s="27">
        <v>0</v>
      </c>
      <c r="G27" s="27">
        <v>0</v>
      </c>
      <c r="H27" s="27">
        <v>0</v>
      </c>
      <c r="I27" s="27">
        <v>0</v>
      </c>
      <c r="J27" s="27">
        <v>0</v>
      </c>
      <c r="K27" s="27">
        <v>0</v>
      </c>
      <c r="L27" s="27">
        <v>0</v>
      </c>
      <c r="M27" s="27">
        <v>0</v>
      </c>
      <c r="N27" s="11"/>
      <c r="O27" s="11"/>
      <c r="P27" s="11"/>
      <c r="Q27" s="11"/>
      <c r="R27" s="26"/>
      <c r="S27" s="5"/>
    </row>
    <row r="28" spans="1:19" ht="12" customHeight="1">
      <c r="A28" s="2">
        <v>28</v>
      </c>
      <c r="B28" s="56" t="s">
        <v>27</v>
      </c>
      <c r="C28" s="56"/>
      <c r="D28" s="27">
        <v>197001</v>
      </c>
      <c r="E28" s="27">
        <v>240398</v>
      </c>
      <c r="F28" s="27">
        <v>244983</v>
      </c>
      <c r="G28" s="27">
        <v>261497</v>
      </c>
      <c r="H28" s="27">
        <v>264176</v>
      </c>
      <c r="I28" s="27">
        <v>259598</v>
      </c>
      <c r="J28" s="27">
        <v>273101</v>
      </c>
      <c r="K28" s="27">
        <v>308252</v>
      </c>
      <c r="L28" s="27">
        <v>293470</v>
      </c>
      <c r="M28" s="11">
        <v>289503</v>
      </c>
      <c r="N28" s="11"/>
      <c r="O28" s="11"/>
      <c r="P28" s="11"/>
      <c r="Q28" s="11"/>
      <c r="R28" s="26"/>
      <c r="S28" s="5"/>
    </row>
    <row r="29" spans="1:19" ht="12" customHeight="1">
      <c r="A29" s="2">
        <v>29</v>
      </c>
      <c r="B29" s="56" t="s">
        <v>55</v>
      </c>
      <c r="C29" s="56"/>
      <c r="D29" s="27">
        <v>40855</v>
      </c>
      <c r="E29" s="27">
        <v>57125</v>
      </c>
      <c r="F29" s="27">
        <v>60763</v>
      </c>
      <c r="G29" s="27">
        <v>66833</v>
      </c>
      <c r="H29" s="27">
        <v>70327</v>
      </c>
      <c r="I29" s="27">
        <v>79975</v>
      </c>
      <c r="J29" s="27">
        <v>48291</v>
      </c>
      <c r="K29" s="27">
        <v>94562</v>
      </c>
      <c r="L29" s="27">
        <v>43265</v>
      </c>
      <c r="M29" s="11">
        <v>33353</v>
      </c>
      <c r="N29" s="11"/>
      <c r="O29" s="11"/>
      <c r="P29" s="11"/>
      <c r="Q29" s="11"/>
      <c r="R29" s="26"/>
      <c r="S29" s="5"/>
    </row>
    <row r="30" spans="1:19" ht="12" customHeight="1">
      <c r="A30" s="2">
        <v>30</v>
      </c>
      <c r="B30" s="56" t="s">
        <v>56</v>
      </c>
      <c r="C30" s="56"/>
      <c r="D30" s="27">
        <v>3185</v>
      </c>
      <c r="E30" s="27">
        <v>12345</v>
      </c>
      <c r="F30" s="27">
        <v>7128</v>
      </c>
      <c r="G30" s="27">
        <v>13432</v>
      </c>
      <c r="H30" s="27">
        <v>15948</v>
      </c>
      <c r="I30" s="27">
        <v>9904</v>
      </c>
      <c r="J30" s="27">
        <v>27814</v>
      </c>
      <c r="K30" s="27">
        <v>25829</v>
      </c>
      <c r="L30" s="27">
        <v>35998</v>
      </c>
      <c r="M30" s="11">
        <v>7390</v>
      </c>
      <c r="N30" s="11"/>
      <c r="O30" s="11"/>
      <c r="P30" s="11"/>
      <c r="Q30" s="11"/>
      <c r="R30" s="26"/>
      <c r="S30" s="5"/>
    </row>
    <row r="31" spans="1:19" ht="12" customHeight="1">
      <c r="A31" s="2">
        <v>31</v>
      </c>
      <c r="B31" s="56" t="s">
        <v>57</v>
      </c>
      <c r="C31" s="56"/>
      <c r="D31" s="27">
        <v>377</v>
      </c>
      <c r="E31" s="27">
        <v>987</v>
      </c>
      <c r="F31" s="27">
        <v>1007</v>
      </c>
      <c r="G31" s="27">
        <v>733</v>
      </c>
      <c r="H31" s="27">
        <v>694</v>
      </c>
      <c r="I31" s="27">
        <v>35</v>
      </c>
      <c r="J31" s="27">
        <v>325</v>
      </c>
      <c r="K31" s="27">
        <v>614</v>
      </c>
      <c r="L31" s="27">
        <v>789</v>
      </c>
      <c r="M31" s="11">
        <v>498</v>
      </c>
      <c r="N31" s="11"/>
      <c r="O31" s="11"/>
      <c r="P31" s="11"/>
      <c r="Q31" s="11"/>
      <c r="R31" s="26"/>
      <c r="S31" s="5"/>
    </row>
    <row r="32" spans="1:19" ht="12" customHeight="1">
      <c r="A32" s="2">
        <v>32</v>
      </c>
      <c r="B32" s="56" t="s">
        <v>58</v>
      </c>
      <c r="C32" s="56"/>
      <c r="D32" s="27">
        <v>139</v>
      </c>
      <c r="E32" s="27">
        <v>136</v>
      </c>
      <c r="F32" s="27">
        <v>92</v>
      </c>
      <c r="G32" s="27">
        <v>148</v>
      </c>
      <c r="H32" s="27">
        <v>170</v>
      </c>
      <c r="I32" s="27">
        <v>60</v>
      </c>
      <c r="J32" s="27">
        <v>6167</v>
      </c>
      <c r="K32" s="27">
        <v>6814</v>
      </c>
      <c r="L32" s="27">
        <v>6141</v>
      </c>
      <c r="M32" s="11">
        <v>435</v>
      </c>
      <c r="N32" s="11"/>
      <c r="O32" s="11"/>
      <c r="P32" s="11"/>
      <c r="Q32" s="11"/>
      <c r="R32" s="26"/>
      <c r="S32" s="5"/>
    </row>
    <row r="33" spans="1:19" ht="12" customHeight="1">
      <c r="A33" s="2">
        <v>33</v>
      </c>
      <c r="B33" s="56" t="s">
        <v>59</v>
      </c>
      <c r="C33" s="56"/>
      <c r="D33" s="27">
        <v>0</v>
      </c>
      <c r="E33" s="27">
        <v>0</v>
      </c>
      <c r="F33" s="27">
        <v>0</v>
      </c>
      <c r="G33" s="27">
        <v>0</v>
      </c>
      <c r="H33" s="27">
        <v>0</v>
      </c>
      <c r="I33" s="27">
        <v>0</v>
      </c>
      <c r="J33" s="27">
        <v>0</v>
      </c>
      <c r="K33" s="27">
        <v>0</v>
      </c>
      <c r="L33" s="27">
        <v>0</v>
      </c>
      <c r="M33" s="27">
        <v>0</v>
      </c>
      <c r="N33" s="11"/>
      <c r="O33" s="11"/>
      <c r="P33" s="11"/>
      <c r="Q33" s="11"/>
      <c r="R33" s="26"/>
      <c r="S33" s="5"/>
    </row>
    <row r="34" spans="1:19" ht="12" customHeight="1">
      <c r="A34" s="2">
        <v>34</v>
      </c>
      <c r="B34" s="56" t="s">
        <v>60</v>
      </c>
      <c r="C34" s="56"/>
      <c r="D34" s="27">
        <v>0</v>
      </c>
      <c r="E34" s="27">
        <v>0</v>
      </c>
      <c r="F34" s="27">
        <v>0</v>
      </c>
      <c r="G34" s="27">
        <v>0</v>
      </c>
      <c r="H34" s="27">
        <v>0</v>
      </c>
      <c r="I34" s="27">
        <v>0</v>
      </c>
      <c r="J34" s="27">
        <v>0</v>
      </c>
      <c r="K34" s="27">
        <v>0</v>
      </c>
      <c r="L34" s="27">
        <v>0</v>
      </c>
      <c r="M34" s="27">
        <v>0</v>
      </c>
      <c r="N34" s="11"/>
      <c r="O34" s="11"/>
      <c r="P34" s="11"/>
      <c r="Q34" s="11"/>
      <c r="R34" s="26"/>
      <c r="S34" s="5"/>
    </row>
    <row r="35" spans="1:19" ht="12" customHeight="1">
      <c r="A35" s="2">
        <v>35</v>
      </c>
      <c r="B35" s="56" t="s">
        <v>61</v>
      </c>
      <c r="C35" s="56"/>
      <c r="D35" s="27">
        <v>0</v>
      </c>
      <c r="E35" s="27">
        <v>0</v>
      </c>
      <c r="F35" s="27">
        <v>0</v>
      </c>
      <c r="G35" s="27">
        <v>0</v>
      </c>
      <c r="H35" s="27">
        <v>0</v>
      </c>
      <c r="I35" s="27">
        <v>0</v>
      </c>
      <c r="J35" s="27">
        <v>0</v>
      </c>
      <c r="K35" s="27">
        <v>0</v>
      </c>
      <c r="L35" s="27">
        <v>0</v>
      </c>
      <c r="M35" s="27">
        <v>0</v>
      </c>
      <c r="N35" s="11"/>
      <c r="O35" s="11"/>
      <c r="P35" s="11"/>
      <c r="Q35" s="11"/>
      <c r="R35" s="26"/>
      <c r="S35" s="5"/>
    </row>
    <row r="36" spans="1:19" ht="12" customHeight="1">
      <c r="A36" s="2">
        <v>36</v>
      </c>
      <c r="B36" s="56" t="s">
        <v>62</v>
      </c>
      <c r="C36" s="56"/>
      <c r="D36" s="27">
        <v>0</v>
      </c>
      <c r="E36" s="27">
        <v>0</v>
      </c>
      <c r="F36" s="27">
        <v>0</v>
      </c>
      <c r="G36" s="27">
        <v>0</v>
      </c>
      <c r="H36" s="27">
        <v>0</v>
      </c>
      <c r="I36" s="27">
        <v>0</v>
      </c>
      <c r="J36" s="27">
        <v>0</v>
      </c>
      <c r="K36" s="27">
        <v>0</v>
      </c>
      <c r="L36" s="27">
        <v>0</v>
      </c>
      <c r="M36" s="27">
        <v>0</v>
      </c>
      <c r="N36" s="11"/>
      <c r="O36" s="11"/>
      <c r="P36" s="11"/>
      <c r="Q36" s="11"/>
      <c r="R36" s="26"/>
      <c r="S36" s="5"/>
    </row>
    <row r="37" spans="1:19" ht="12" customHeight="1">
      <c r="A37" s="2">
        <v>37</v>
      </c>
      <c r="B37" s="56" t="s">
        <v>77</v>
      </c>
      <c r="C37" s="56"/>
      <c r="D37" s="27">
        <v>16943</v>
      </c>
      <c r="E37" s="27">
        <v>16092</v>
      </c>
      <c r="F37" s="27">
        <v>17171</v>
      </c>
      <c r="G37" s="27">
        <v>17175</v>
      </c>
      <c r="H37" s="27">
        <v>18875</v>
      </c>
      <c r="I37" s="27">
        <v>19555</v>
      </c>
      <c r="J37" s="27">
        <v>19472</v>
      </c>
      <c r="K37" s="27">
        <v>19954</v>
      </c>
      <c r="L37" s="27">
        <v>7645</v>
      </c>
      <c r="M37" s="11">
        <v>6426</v>
      </c>
      <c r="N37" s="11"/>
      <c r="O37" s="11"/>
      <c r="P37" s="11"/>
      <c r="Q37" s="11"/>
      <c r="R37" s="26"/>
      <c r="S37" s="5"/>
    </row>
    <row r="38" spans="1:19" ht="12" customHeight="1">
      <c r="A38" s="2">
        <v>38</v>
      </c>
      <c r="B38" s="56" t="s">
        <v>26</v>
      </c>
      <c r="C38" s="56"/>
      <c r="D38" s="27">
        <v>61505</v>
      </c>
      <c r="E38" s="27">
        <v>87863</v>
      </c>
      <c r="F38" s="27">
        <v>86164</v>
      </c>
      <c r="G38" s="27">
        <v>98998</v>
      </c>
      <c r="H38" s="27">
        <v>106017</v>
      </c>
      <c r="I38" s="27">
        <v>109532</v>
      </c>
      <c r="J38" s="27">
        <v>102070</v>
      </c>
      <c r="K38" s="27">
        <v>147776</v>
      </c>
      <c r="L38" s="27">
        <v>93840</v>
      </c>
      <c r="M38" s="11">
        <v>48103</v>
      </c>
      <c r="N38" s="11"/>
      <c r="O38" s="11"/>
      <c r="P38" s="11"/>
      <c r="Q38" s="11"/>
      <c r="R38" s="26"/>
      <c r="S38" s="5"/>
    </row>
    <row r="39" spans="1:19" ht="12" customHeight="1">
      <c r="A39" s="2">
        <v>39</v>
      </c>
      <c r="B39" s="56" t="s">
        <v>16</v>
      </c>
      <c r="C39" s="56"/>
      <c r="D39" s="27">
        <v>82913</v>
      </c>
      <c r="E39" s="27">
        <v>78041</v>
      </c>
      <c r="F39" s="27">
        <v>79880</v>
      </c>
      <c r="G39" s="27">
        <v>80111</v>
      </c>
      <c r="H39" s="27">
        <v>78540</v>
      </c>
      <c r="I39" s="27">
        <v>74733</v>
      </c>
      <c r="J39" s="27">
        <v>102931</v>
      </c>
      <c r="K39" s="27">
        <v>87266</v>
      </c>
      <c r="L39" s="27">
        <v>104754</v>
      </c>
      <c r="M39" s="11">
        <v>120868</v>
      </c>
      <c r="N39" s="11"/>
      <c r="O39" s="11"/>
      <c r="P39" s="11"/>
      <c r="Q39" s="11"/>
      <c r="R39" s="26"/>
      <c r="S39" s="5"/>
    </row>
    <row r="40" spans="1:19" ht="12" customHeight="1">
      <c r="A40" s="2">
        <v>40</v>
      </c>
      <c r="B40" s="61"/>
      <c r="C40" s="62"/>
      <c r="D40" s="13"/>
      <c r="E40" s="13"/>
      <c r="F40" s="13"/>
      <c r="G40" s="13"/>
      <c r="H40" s="13"/>
      <c r="I40" s="13"/>
      <c r="J40" s="13"/>
      <c r="K40" s="13"/>
      <c r="L40" s="13"/>
      <c r="M40" s="13"/>
      <c r="N40" s="13"/>
      <c r="O40" s="13"/>
      <c r="P40" s="13"/>
      <c r="Q40" s="13"/>
      <c r="R40" s="26"/>
      <c r="S40" s="5"/>
    </row>
    <row r="41" spans="1:19" ht="12" customHeight="1">
      <c r="A41" s="2">
        <v>41</v>
      </c>
      <c r="B41" s="53" t="s">
        <v>35</v>
      </c>
      <c r="C41" s="53"/>
      <c r="D41" s="13"/>
      <c r="E41" s="13"/>
      <c r="F41" s="13"/>
      <c r="G41" s="13"/>
      <c r="H41" s="13"/>
      <c r="I41" s="13"/>
      <c r="J41" s="13"/>
      <c r="K41" s="13"/>
      <c r="L41" s="13"/>
      <c r="M41" s="13"/>
      <c r="N41" s="13"/>
      <c r="O41" s="13"/>
      <c r="P41" s="13"/>
      <c r="Q41" s="13"/>
      <c r="R41" s="26"/>
      <c r="S41" s="5"/>
    </row>
    <row r="42" spans="1:19" ht="12" customHeight="1">
      <c r="A42" s="2">
        <v>42</v>
      </c>
      <c r="B42" s="57" t="s">
        <v>99</v>
      </c>
      <c r="C42" s="56"/>
      <c r="D42" s="13">
        <v>0</v>
      </c>
      <c r="E42" s="13">
        <v>0</v>
      </c>
      <c r="F42" s="13">
        <v>0</v>
      </c>
      <c r="G42" s="13">
        <v>0</v>
      </c>
      <c r="H42" s="13">
        <v>0</v>
      </c>
      <c r="I42" s="13">
        <v>0</v>
      </c>
      <c r="J42" s="13">
        <v>0</v>
      </c>
      <c r="K42" s="13">
        <v>0</v>
      </c>
      <c r="L42" s="13">
        <v>0</v>
      </c>
      <c r="M42" s="13">
        <v>0</v>
      </c>
      <c r="N42" s="13"/>
      <c r="O42" s="13"/>
      <c r="P42" s="13"/>
      <c r="Q42" s="13"/>
      <c r="R42" s="26"/>
      <c r="S42" s="5"/>
    </row>
    <row r="43" spans="1:19" ht="12" customHeight="1">
      <c r="A43" s="2">
        <v>43</v>
      </c>
      <c r="B43" s="56" t="s">
        <v>69</v>
      </c>
      <c r="C43" s="56"/>
      <c r="D43" s="33">
        <v>15</v>
      </c>
      <c r="E43" s="33">
        <v>15</v>
      </c>
      <c r="F43" s="33">
        <v>16</v>
      </c>
      <c r="G43" s="33">
        <v>16</v>
      </c>
      <c r="H43" s="33">
        <v>16</v>
      </c>
      <c r="I43" s="33">
        <v>16</v>
      </c>
      <c r="J43" s="33">
        <v>16</v>
      </c>
      <c r="K43" s="33">
        <v>16</v>
      </c>
      <c r="L43" s="33">
        <v>16</v>
      </c>
      <c r="M43" s="13">
        <v>16</v>
      </c>
      <c r="N43" s="13"/>
      <c r="O43" s="13"/>
      <c r="P43" s="13"/>
      <c r="Q43" s="13"/>
      <c r="R43" s="26"/>
      <c r="S43" s="5"/>
    </row>
    <row r="44" spans="1:19" ht="12" customHeight="1">
      <c r="A44" s="2">
        <v>44</v>
      </c>
      <c r="B44" s="54" t="s">
        <v>45</v>
      </c>
      <c r="C44" s="55"/>
      <c r="D44" s="33">
        <v>0</v>
      </c>
      <c r="E44" s="33">
        <v>0</v>
      </c>
      <c r="F44" s="33">
        <v>0</v>
      </c>
      <c r="G44" s="33">
        <v>0</v>
      </c>
      <c r="H44" s="33">
        <v>0</v>
      </c>
      <c r="I44" s="33">
        <v>0</v>
      </c>
      <c r="J44" s="33">
        <v>0</v>
      </c>
      <c r="K44" s="33">
        <v>0</v>
      </c>
      <c r="L44" s="33">
        <v>0</v>
      </c>
      <c r="M44" s="13">
        <v>0</v>
      </c>
      <c r="N44" s="13"/>
      <c r="O44" s="13"/>
      <c r="P44" s="13"/>
      <c r="Q44" s="13"/>
      <c r="R44" s="26"/>
      <c r="S44" s="5"/>
    </row>
    <row r="45" spans="1:18" ht="12" customHeight="1">
      <c r="A45" s="2">
        <v>45</v>
      </c>
      <c r="B45" s="54" t="s">
        <v>74</v>
      </c>
      <c r="C45" s="55"/>
      <c r="D45" s="34">
        <v>78</v>
      </c>
      <c r="E45" s="34">
        <v>93</v>
      </c>
      <c r="F45" s="34">
        <v>97</v>
      </c>
      <c r="G45" s="34">
        <v>99</v>
      </c>
      <c r="H45" s="34">
        <v>97</v>
      </c>
      <c r="I45" s="34">
        <v>94</v>
      </c>
      <c r="J45" s="34">
        <v>91</v>
      </c>
      <c r="K45" s="34">
        <v>93</v>
      </c>
      <c r="L45" s="34">
        <v>106</v>
      </c>
      <c r="M45" s="15">
        <v>118</v>
      </c>
      <c r="N45" s="15"/>
      <c r="O45" s="15"/>
      <c r="P45" s="15"/>
      <c r="Q45" s="15"/>
      <c r="R45" s="26"/>
    </row>
    <row r="46" spans="1:19" ht="12" customHeight="1">
      <c r="A46" s="5"/>
      <c r="C46" s="5"/>
      <c r="D46" s="5"/>
      <c r="E46" s="5"/>
      <c r="F46" s="5"/>
      <c r="G46" s="5"/>
      <c r="H46" s="5"/>
      <c r="I46" s="5"/>
      <c r="J46" s="5"/>
      <c r="K46" s="5"/>
      <c r="L46" s="5"/>
      <c r="M46" s="5"/>
      <c r="N46" s="5"/>
      <c r="O46" s="5"/>
      <c r="P46" s="5"/>
      <c r="Q46" s="5"/>
      <c r="R46" s="5"/>
      <c r="S46" s="5"/>
    </row>
    <row r="47" spans="1:19" ht="12" customHeight="1">
      <c r="A47" s="5"/>
      <c r="B47" s="5"/>
      <c r="C47" s="5"/>
      <c r="D47" s="5"/>
      <c r="E47" s="5"/>
      <c r="F47" s="5"/>
      <c r="G47" s="5"/>
      <c r="H47" s="5"/>
      <c r="I47" s="5"/>
      <c r="J47" s="5"/>
      <c r="K47" s="5"/>
      <c r="L47" s="5"/>
      <c r="M47" s="5"/>
      <c r="N47" s="5"/>
      <c r="O47" s="5"/>
      <c r="P47" s="5"/>
      <c r="Q47" s="5"/>
      <c r="R47" s="5"/>
      <c r="S47" s="5"/>
    </row>
    <row r="48" spans="1:19" ht="12" customHeight="1">
      <c r="A48" s="5"/>
      <c r="B48" s="5"/>
      <c r="C48" s="5"/>
      <c r="D48" s="5"/>
      <c r="E48" s="5"/>
      <c r="F48" s="5"/>
      <c r="G48" s="5"/>
      <c r="H48" s="5"/>
      <c r="I48" s="5"/>
      <c r="J48" s="5"/>
      <c r="K48" s="5"/>
      <c r="L48" s="5"/>
      <c r="M48" s="5"/>
      <c r="N48" s="5"/>
      <c r="O48" s="5"/>
      <c r="P48" s="5"/>
      <c r="Q48" s="5"/>
      <c r="R48" s="5"/>
      <c r="S48" s="5"/>
    </row>
    <row r="49" spans="1:19" ht="12" customHeight="1">
      <c r="A49" s="5"/>
      <c r="B49" s="5"/>
      <c r="C49" s="5"/>
      <c r="D49" s="5"/>
      <c r="E49" s="5"/>
      <c r="F49" s="5"/>
      <c r="G49" s="5"/>
      <c r="H49" s="5"/>
      <c r="I49" s="5"/>
      <c r="J49" s="5"/>
      <c r="K49" s="5"/>
      <c r="L49" s="5"/>
      <c r="M49" s="5"/>
      <c r="N49" s="5"/>
      <c r="O49" s="5"/>
      <c r="P49" s="5"/>
      <c r="Q49" s="5"/>
      <c r="R49" s="5"/>
      <c r="S49" s="5"/>
    </row>
    <row r="50" spans="1:19" ht="12" customHeight="1">
      <c r="A50" s="5"/>
      <c r="B50" s="5"/>
      <c r="C50" s="5"/>
      <c r="D50" s="5"/>
      <c r="E50" s="5"/>
      <c r="F50" s="5"/>
      <c r="G50" s="5"/>
      <c r="H50" s="5"/>
      <c r="I50" s="5"/>
      <c r="J50" s="5"/>
      <c r="K50" s="5"/>
      <c r="L50" s="5"/>
      <c r="M50" s="5"/>
      <c r="N50" s="5"/>
      <c r="O50" s="5"/>
      <c r="P50" s="5"/>
      <c r="Q50" s="5"/>
      <c r="R50" s="5"/>
      <c r="S50" s="5"/>
    </row>
    <row r="51" spans="1:19" ht="12" customHeight="1">
      <c r="A51" s="5"/>
      <c r="B51" s="5"/>
      <c r="C51" s="5"/>
      <c r="D51" s="5"/>
      <c r="E51" s="5"/>
      <c r="F51" s="5"/>
      <c r="G51" s="5"/>
      <c r="H51" s="5"/>
      <c r="I51" s="5"/>
      <c r="J51" s="5"/>
      <c r="K51" s="5"/>
      <c r="L51" s="5"/>
      <c r="M51" s="5"/>
      <c r="N51" s="5"/>
      <c r="O51" s="5"/>
      <c r="P51" s="5"/>
      <c r="Q51" s="5"/>
      <c r="R51" s="5"/>
      <c r="S51" s="5"/>
    </row>
    <row r="52" spans="1:19" ht="12" customHeight="1">
      <c r="A52" s="5"/>
      <c r="B52" s="5"/>
      <c r="C52" s="5"/>
      <c r="D52" s="5"/>
      <c r="E52" s="5"/>
      <c r="F52" s="5"/>
      <c r="G52" s="5"/>
      <c r="H52" s="5"/>
      <c r="I52" s="5"/>
      <c r="J52" s="5"/>
      <c r="K52" s="5"/>
      <c r="L52" s="5"/>
      <c r="M52" s="5"/>
      <c r="N52" s="5"/>
      <c r="O52" s="5"/>
      <c r="P52" s="5"/>
      <c r="Q52" s="5"/>
      <c r="R52" s="5"/>
      <c r="S52" s="5"/>
    </row>
    <row r="53" spans="1:19" ht="12" customHeight="1">
      <c r="A53" s="5"/>
      <c r="B53" s="5"/>
      <c r="C53" s="5"/>
      <c r="D53" s="5"/>
      <c r="E53" s="5"/>
      <c r="F53" s="5"/>
      <c r="G53" s="5"/>
      <c r="H53" s="5"/>
      <c r="I53" s="5"/>
      <c r="J53" s="5"/>
      <c r="K53" s="5"/>
      <c r="L53" s="5"/>
      <c r="M53" s="5"/>
      <c r="N53" s="5"/>
      <c r="O53" s="5"/>
      <c r="P53" s="5"/>
      <c r="Q53" s="5"/>
      <c r="R53" s="5"/>
      <c r="S53" s="5"/>
    </row>
    <row r="54" spans="1:19" ht="12" customHeight="1">
      <c r="A54" s="5"/>
      <c r="B54" s="5"/>
      <c r="C54" s="5"/>
      <c r="D54" s="5"/>
      <c r="E54" s="5"/>
      <c r="F54" s="5"/>
      <c r="G54" s="5"/>
      <c r="H54" s="5"/>
      <c r="I54" s="5"/>
      <c r="J54" s="5"/>
      <c r="K54" s="5"/>
      <c r="L54" s="5"/>
      <c r="M54" s="5"/>
      <c r="N54" s="5"/>
      <c r="O54" s="5"/>
      <c r="P54" s="5"/>
      <c r="Q54" s="5"/>
      <c r="R54" s="5"/>
      <c r="S54" s="5"/>
    </row>
    <row r="55" spans="1:19" ht="12" customHeight="1">
      <c r="A55" s="5"/>
      <c r="B55" s="5"/>
      <c r="C55" s="5"/>
      <c r="D55" s="5"/>
      <c r="E55" s="5"/>
      <c r="F55" s="5"/>
      <c r="G55" s="5"/>
      <c r="H55" s="5"/>
      <c r="I55" s="5"/>
      <c r="J55" s="5"/>
      <c r="K55" s="5"/>
      <c r="L55" s="5"/>
      <c r="M55" s="5"/>
      <c r="N55" s="5"/>
      <c r="O55" s="5"/>
      <c r="P55" s="5"/>
      <c r="Q55" s="5"/>
      <c r="R55" s="5"/>
      <c r="S55" s="5"/>
    </row>
    <row r="56" spans="1:19" ht="12" customHeight="1">
      <c r="A56" s="5"/>
      <c r="B56" s="5"/>
      <c r="C56" s="5"/>
      <c r="D56" s="5"/>
      <c r="E56" s="5"/>
      <c r="F56" s="5"/>
      <c r="G56" s="5"/>
      <c r="H56" s="5"/>
      <c r="I56" s="5"/>
      <c r="J56" s="5"/>
      <c r="K56" s="5"/>
      <c r="L56" s="5"/>
      <c r="M56" s="5"/>
      <c r="N56" s="5"/>
      <c r="O56" s="5"/>
      <c r="P56" s="5"/>
      <c r="Q56" s="5"/>
      <c r="R56" s="5"/>
      <c r="S56" s="5"/>
    </row>
    <row r="57" spans="1:19" ht="12" customHeight="1">
      <c r="A57" s="5"/>
      <c r="B57" s="5"/>
      <c r="C57" s="5"/>
      <c r="D57" s="5"/>
      <c r="E57" s="5"/>
      <c r="F57" s="5"/>
      <c r="G57" s="5"/>
      <c r="H57" s="5"/>
      <c r="I57" s="5"/>
      <c r="J57" s="5"/>
      <c r="K57" s="5"/>
      <c r="L57" s="5"/>
      <c r="M57" s="5"/>
      <c r="N57" s="5"/>
      <c r="O57" s="5"/>
      <c r="P57" s="5"/>
      <c r="Q57" s="5"/>
      <c r="R57" s="5"/>
      <c r="S57" s="5"/>
    </row>
    <row r="58" spans="1:19" ht="12" customHeight="1">
      <c r="A58" s="5"/>
      <c r="B58" s="5"/>
      <c r="C58" s="5"/>
      <c r="D58" s="5"/>
      <c r="E58" s="5"/>
      <c r="F58" s="5"/>
      <c r="G58" s="5"/>
      <c r="H58" s="5"/>
      <c r="I58" s="5"/>
      <c r="J58" s="5"/>
      <c r="K58" s="5"/>
      <c r="L58" s="5"/>
      <c r="M58" s="5"/>
      <c r="N58" s="5"/>
      <c r="O58" s="5"/>
      <c r="P58" s="5"/>
      <c r="Q58" s="5"/>
      <c r="R58" s="5"/>
      <c r="S58" s="5"/>
    </row>
    <row r="59" spans="1:19" ht="12" customHeight="1">
      <c r="A59" s="5"/>
      <c r="B59" s="5"/>
      <c r="C59" s="5"/>
      <c r="D59" s="5"/>
      <c r="E59" s="5"/>
      <c r="F59" s="5"/>
      <c r="G59" s="5"/>
      <c r="H59" s="5"/>
      <c r="I59" s="5"/>
      <c r="J59" s="5"/>
      <c r="K59" s="5"/>
      <c r="L59" s="5"/>
      <c r="M59" s="5"/>
      <c r="N59" s="5"/>
      <c r="O59" s="5"/>
      <c r="P59" s="5"/>
      <c r="Q59" s="5"/>
      <c r="R59" s="5"/>
      <c r="S59" s="5"/>
    </row>
    <row r="60" spans="1:19" ht="12" customHeight="1">
      <c r="A60" s="5"/>
      <c r="B60" s="5"/>
      <c r="C60" s="5"/>
      <c r="D60" s="5"/>
      <c r="E60" s="5"/>
      <c r="F60" s="5"/>
      <c r="G60" s="5"/>
      <c r="H60" s="5"/>
      <c r="I60" s="5"/>
      <c r="J60" s="5"/>
      <c r="K60" s="5"/>
      <c r="L60" s="5"/>
      <c r="M60" s="5"/>
      <c r="N60" s="5"/>
      <c r="O60" s="5"/>
      <c r="P60" s="5"/>
      <c r="Q60" s="5"/>
      <c r="R60" s="5"/>
      <c r="S60" s="5"/>
    </row>
    <row r="61" spans="1:19" ht="12" customHeight="1">
      <c r="A61" s="5"/>
      <c r="B61" s="5"/>
      <c r="C61" s="5"/>
      <c r="D61" s="5"/>
      <c r="E61" s="5"/>
      <c r="F61" s="5"/>
      <c r="G61" s="5"/>
      <c r="H61" s="5"/>
      <c r="I61" s="5"/>
      <c r="J61" s="5"/>
      <c r="K61" s="5"/>
      <c r="L61" s="5"/>
      <c r="M61" s="5"/>
      <c r="N61" s="5"/>
      <c r="O61" s="5"/>
      <c r="P61" s="5"/>
      <c r="Q61" s="5"/>
      <c r="R61" s="5"/>
      <c r="S61" s="5"/>
    </row>
    <row r="62" spans="1:19" ht="12" customHeight="1">
      <c r="A62" s="5"/>
      <c r="B62" s="5"/>
      <c r="C62" s="5"/>
      <c r="D62" s="5"/>
      <c r="E62" s="5"/>
      <c r="F62" s="5"/>
      <c r="G62" s="5"/>
      <c r="H62" s="5"/>
      <c r="I62" s="5"/>
      <c r="J62" s="5"/>
      <c r="K62" s="5"/>
      <c r="L62" s="5"/>
      <c r="M62" s="5"/>
      <c r="N62" s="5"/>
      <c r="O62" s="5"/>
      <c r="P62" s="5"/>
      <c r="Q62" s="5"/>
      <c r="R62" s="5"/>
      <c r="S62" s="5"/>
    </row>
    <row r="63" spans="1:19" ht="12" customHeight="1">
      <c r="A63" s="5"/>
      <c r="B63" s="5"/>
      <c r="C63" s="5"/>
      <c r="D63" s="5"/>
      <c r="E63" s="5"/>
      <c r="F63" s="5"/>
      <c r="G63" s="5"/>
      <c r="H63" s="5"/>
      <c r="I63" s="5"/>
      <c r="J63" s="5"/>
      <c r="K63" s="5"/>
      <c r="L63" s="5"/>
      <c r="M63" s="5"/>
      <c r="N63" s="5"/>
      <c r="O63" s="5"/>
      <c r="P63" s="5"/>
      <c r="Q63" s="5"/>
      <c r="R63" s="5"/>
      <c r="S63" s="5"/>
    </row>
    <row r="64" spans="1:19" ht="12" customHeight="1">
      <c r="A64" s="5"/>
      <c r="B64" s="5"/>
      <c r="C64" s="5"/>
      <c r="D64" s="5"/>
      <c r="E64" s="5"/>
      <c r="F64" s="5"/>
      <c r="G64" s="5"/>
      <c r="H64" s="5"/>
      <c r="I64" s="5"/>
      <c r="J64" s="5"/>
      <c r="K64" s="5"/>
      <c r="L64" s="5"/>
      <c r="M64" s="5"/>
      <c r="N64" s="5"/>
      <c r="O64" s="5"/>
      <c r="P64" s="5"/>
      <c r="Q64" s="5"/>
      <c r="R64" s="5"/>
      <c r="S64" s="5"/>
    </row>
    <row r="65" spans="1:19" ht="12" customHeight="1">
      <c r="A65" s="5"/>
      <c r="B65" s="5"/>
      <c r="C65" s="5"/>
      <c r="D65" s="5"/>
      <c r="E65" s="5"/>
      <c r="F65" s="5"/>
      <c r="G65" s="5"/>
      <c r="H65" s="5"/>
      <c r="I65" s="5"/>
      <c r="J65" s="5"/>
      <c r="K65" s="5"/>
      <c r="L65" s="5"/>
      <c r="M65" s="5"/>
      <c r="N65" s="5"/>
      <c r="O65" s="5"/>
      <c r="P65" s="5"/>
      <c r="Q65" s="5"/>
      <c r="R65" s="5"/>
      <c r="S65" s="5"/>
    </row>
    <row r="66" spans="1:19" ht="12" customHeight="1">
      <c r="A66" s="5"/>
      <c r="B66" s="5"/>
      <c r="C66" s="5"/>
      <c r="D66" s="5"/>
      <c r="E66" s="5"/>
      <c r="F66" s="5"/>
      <c r="G66" s="5"/>
      <c r="H66" s="5"/>
      <c r="I66" s="5"/>
      <c r="J66" s="5"/>
      <c r="K66" s="5"/>
      <c r="L66" s="5"/>
      <c r="M66" s="5"/>
      <c r="N66" s="5"/>
      <c r="O66" s="5"/>
      <c r="P66" s="5"/>
      <c r="Q66" s="5"/>
      <c r="R66" s="5"/>
      <c r="S66" s="5"/>
    </row>
    <row r="67" spans="1:20" ht="12" customHeight="1">
      <c r="A67" s="5"/>
      <c r="B67" s="5"/>
      <c r="C67" s="5"/>
      <c r="D67" s="5"/>
      <c r="E67" s="5"/>
      <c r="F67" s="5"/>
      <c r="G67" s="5"/>
      <c r="H67" s="5"/>
      <c r="I67" s="5"/>
      <c r="J67" s="5"/>
      <c r="K67" s="5"/>
      <c r="L67" s="5"/>
      <c r="M67" s="5"/>
      <c r="N67" s="5"/>
      <c r="O67" s="5"/>
      <c r="P67" s="5"/>
      <c r="Q67" s="5"/>
      <c r="R67" s="5"/>
      <c r="S67" s="5"/>
      <c r="T67" s="5"/>
    </row>
    <row r="68" spans="1:20" ht="12" customHeight="1">
      <c r="A68" s="5"/>
      <c r="B68" s="5"/>
      <c r="C68" s="5"/>
      <c r="D68" s="5"/>
      <c r="E68" s="5"/>
      <c r="F68" s="5"/>
      <c r="G68" s="5"/>
      <c r="H68" s="5"/>
      <c r="I68" s="5"/>
      <c r="J68" s="5"/>
      <c r="K68" s="5"/>
      <c r="L68" s="5"/>
      <c r="M68" s="5"/>
      <c r="N68" s="5"/>
      <c r="O68" s="5"/>
      <c r="P68" s="5"/>
      <c r="Q68" s="5"/>
      <c r="R68" s="5"/>
      <c r="S68" s="5"/>
      <c r="T68" s="5"/>
    </row>
    <row r="69" spans="1:20" ht="12" customHeight="1">
      <c r="A69" s="5"/>
      <c r="B69" s="5"/>
      <c r="C69" s="5"/>
      <c r="D69" s="5"/>
      <c r="E69" s="5"/>
      <c r="F69" s="5"/>
      <c r="G69" s="5"/>
      <c r="H69" s="5"/>
      <c r="I69" s="5"/>
      <c r="J69" s="5"/>
      <c r="K69" s="5"/>
      <c r="L69" s="5"/>
      <c r="M69" s="5"/>
      <c r="N69" s="5"/>
      <c r="O69" s="5"/>
      <c r="P69" s="5"/>
      <c r="Q69" s="5"/>
      <c r="R69" s="5"/>
      <c r="S69" s="5"/>
      <c r="T69" s="5"/>
    </row>
    <row r="70" spans="1:20" ht="12" customHeight="1">
      <c r="A70" s="5"/>
      <c r="B70" s="5"/>
      <c r="C70" s="5"/>
      <c r="D70" s="5"/>
      <c r="E70" s="5"/>
      <c r="F70" s="5"/>
      <c r="G70" s="5"/>
      <c r="H70" s="5"/>
      <c r="I70" s="5"/>
      <c r="J70" s="5"/>
      <c r="K70" s="5"/>
      <c r="L70" s="5"/>
      <c r="M70" s="5"/>
      <c r="N70" s="5"/>
      <c r="O70" s="5"/>
      <c r="P70" s="5"/>
      <c r="Q70" s="5"/>
      <c r="R70" s="5"/>
      <c r="S70" s="5"/>
      <c r="T70" s="5"/>
    </row>
    <row r="71" spans="1:20" ht="12" customHeight="1">
      <c r="A71" s="5"/>
      <c r="B71" s="5"/>
      <c r="C71" s="5"/>
      <c r="D71" s="5"/>
      <c r="E71" s="5"/>
      <c r="F71" s="5"/>
      <c r="G71" s="5"/>
      <c r="H71" s="5"/>
      <c r="I71" s="5"/>
      <c r="J71" s="5"/>
      <c r="K71" s="5"/>
      <c r="L71" s="5"/>
      <c r="M71" s="5"/>
      <c r="N71" s="5"/>
      <c r="O71" s="5"/>
      <c r="P71" s="5"/>
      <c r="Q71" s="5"/>
      <c r="R71" s="5"/>
      <c r="S71" s="5"/>
      <c r="T71" s="5"/>
    </row>
    <row r="72" spans="1:20" ht="12" customHeight="1">
      <c r="A72" s="5"/>
      <c r="B72" s="5"/>
      <c r="C72" s="5"/>
      <c r="D72" s="5"/>
      <c r="E72" s="5"/>
      <c r="F72" s="5"/>
      <c r="G72" s="5"/>
      <c r="H72" s="5"/>
      <c r="I72" s="5"/>
      <c r="J72" s="5"/>
      <c r="K72" s="5"/>
      <c r="L72" s="5"/>
      <c r="M72" s="5"/>
      <c r="N72" s="5"/>
      <c r="O72" s="5"/>
      <c r="P72" s="5"/>
      <c r="Q72" s="5"/>
      <c r="R72" s="5"/>
      <c r="S72" s="5"/>
      <c r="T72" s="5"/>
    </row>
  </sheetData>
  <sheetProtection password="D07B" sheet="1" objects="1" scenarios="1"/>
  <mergeCells count="45">
    <mergeCell ref="D1:R1"/>
    <mergeCell ref="B42:C42"/>
    <mergeCell ref="B29:C29"/>
    <mergeCell ref="B30:C30"/>
    <mergeCell ref="B31:C31"/>
    <mergeCell ref="B32:C32"/>
    <mergeCell ref="B36:C36"/>
    <mergeCell ref="B34:C34"/>
    <mergeCell ref="B35:C35"/>
    <mergeCell ref="B21:C21"/>
    <mergeCell ref="B44:C44"/>
    <mergeCell ref="B37:C37"/>
    <mergeCell ref="B41:C41"/>
    <mergeCell ref="B38:C38"/>
    <mergeCell ref="B39:C39"/>
    <mergeCell ref="B45:C45"/>
    <mergeCell ref="B11:C11"/>
    <mergeCell ref="B22:C22"/>
    <mergeCell ref="B19:C19"/>
    <mergeCell ref="B23:C23"/>
    <mergeCell ref="B43:C43"/>
    <mergeCell ref="B26:C26"/>
    <mergeCell ref="B27:C27"/>
    <mergeCell ref="B24:C24"/>
    <mergeCell ref="B25:C25"/>
    <mergeCell ref="B18:C18"/>
    <mergeCell ref="B17:C17"/>
    <mergeCell ref="B12:C12"/>
    <mergeCell ref="B14:C14"/>
    <mergeCell ref="B20:C20"/>
    <mergeCell ref="B40:C40"/>
    <mergeCell ref="B15:C15"/>
    <mergeCell ref="B16:C16"/>
    <mergeCell ref="B33:C33"/>
    <mergeCell ref="B28:C28"/>
    <mergeCell ref="L2:M2"/>
    <mergeCell ref="B1:C1"/>
    <mergeCell ref="B13:C13"/>
    <mergeCell ref="B9:C9"/>
    <mergeCell ref="B6:C6"/>
    <mergeCell ref="B7:C7"/>
    <mergeCell ref="B4:C4"/>
    <mergeCell ref="B5:C5"/>
    <mergeCell ref="B8:C8"/>
    <mergeCell ref="B10:C10"/>
  </mergeCells>
  <printOptions/>
  <pageMargins left="0.5118110236220472" right="0.4724409448818898" top="0.5511811023622047" bottom="0.35433070866141736" header="0.2755905511811024" footer="0.31496062992125984"/>
  <pageSetup fitToHeight="1" fitToWidth="1" horizontalDpi="300" verticalDpi="300" orientation="landscape"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72"/>
  <sheetViews>
    <sheetView zoomScale="96" zoomScaleNormal="96"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 sqref="B1:C1"/>
    </sheetView>
  </sheetViews>
  <sheetFormatPr defaultColWidth="9.140625" defaultRowHeight="12" customHeight="1"/>
  <cols>
    <col min="1" max="1" width="2.7109375" style="4" customWidth="1"/>
    <col min="2" max="2" width="13.57421875" style="4" customWidth="1"/>
    <col min="3" max="3" width="11.28125" style="4" customWidth="1"/>
    <col min="4" max="17" width="7.57421875" style="4" customWidth="1"/>
    <col min="18" max="18" width="7.00390625" style="4" customWidth="1"/>
    <col min="19" max="19" width="7.421875" style="4" customWidth="1"/>
    <col min="20" max="20" width="4.00390625" style="4" customWidth="1"/>
    <col min="21" max="16384" width="9.140625" style="4" customWidth="1"/>
  </cols>
  <sheetData>
    <row r="1" spans="1:20" ht="15" customHeight="1">
      <c r="A1" s="2">
        <v>1</v>
      </c>
      <c r="B1" s="53" t="s">
        <v>15</v>
      </c>
      <c r="C1" s="53"/>
      <c r="D1" s="74" t="str">
        <f>'FTA Worksheet'!D1</f>
        <v>xxx Union Mission</v>
      </c>
      <c r="E1" s="75"/>
      <c r="F1" s="75"/>
      <c r="G1" s="75"/>
      <c r="H1" s="75"/>
      <c r="I1" s="75"/>
      <c r="J1" s="75"/>
      <c r="K1" s="75"/>
      <c r="L1" s="75"/>
      <c r="M1" s="75"/>
      <c r="N1" s="75"/>
      <c r="O1" s="75"/>
      <c r="P1" s="75"/>
      <c r="Q1" s="75"/>
      <c r="R1" s="75"/>
      <c r="S1" s="75"/>
      <c r="T1" s="76"/>
    </row>
    <row r="2" spans="1:20" s="6" customFormat="1" ht="12" customHeight="1">
      <c r="A2" s="2">
        <v>2</v>
      </c>
      <c r="B2" s="21" t="s">
        <v>134</v>
      </c>
      <c r="C2" s="20" t="str">
        <f>'FTA Worksheet'!C2</f>
        <v>01.10.2009</v>
      </c>
      <c r="D2" s="1" t="s">
        <v>11</v>
      </c>
      <c r="E2" s="1" t="s">
        <v>11</v>
      </c>
      <c r="F2" s="7"/>
      <c r="G2" s="8"/>
      <c r="H2" s="8"/>
      <c r="I2" s="8"/>
      <c r="J2" s="8"/>
      <c r="K2" s="8">
        <f>'FTA Worksheet'!K2</f>
        <v>2009</v>
      </c>
      <c r="L2" s="8" t="s">
        <v>68</v>
      </c>
      <c r="M2" s="8"/>
      <c r="N2" s="8"/>
      <c r="O2" s="8"/>
      <c r="P2" s="8"/>
      <c r="Q2" s="8"/>
      <c r="R2" s="9"/>
      <c r="S2" s="24">
        <f>'FTA Worksheet'!R2</f>
        <v>2008</v>
      </c>
      <c r="T2" s="14"/>
    </row>
    <row r="3" spans="1:20" s="6" customFormat="1" ht="12" customHeight="1">
      <c r="A3" s="2">
        <v>3</v>
      </c>
      <c r="B3" s="23" t="s">
        <v>30</v>
      </c>
      <c r="C3" s="22" t="str">
        <f>'FTA Worksheet'!C3</f>
        <v>1.000 KSH</v>
      </c>
      <c r="D3" s="1">
        <f>'FTA Worksheet'!D3</f>
        <v>2007</v>
      </c>
      <c r="E3" s="1">
        <f>'FTA Worksheet'!E3</f>
        <v>2008</v>
      </c>
      <c r="F3" s="1" t="str">
        <f>'FTA Worksheet'!F3</f>
        <v>Jan</v>
      </c>
      <c r="G3" s="1" t="str">
        <f>'FTA Worksheet'!G3</f>
        <v>Feb</v>
      </c>
      <c r="H3" s="1" t="str">
        <f>'FTA Worksheet'!H3</f>
        <v>Mar</v>
      </c>
      <c r="I3" s="1" t="str">
        <f>'FTA Worksheet'!I3</f>
        <v>Apr</v>
      </c>
      <c r="J3" s="1" t="str">
        <f>'FTA Worksheet'!J3</f>
        <v>May</v>
      </c>
      <c r="K3" s="1" t="str">
        <f>'FTA Worksheet'!K3</f>
        <v>Jun</v>
      </c>
      <c r="L3" s="1" t="str">
        <f>'FTA Worksheet'!L3</f>
        <v>Jul</v>
      </c>
      <c r="M3" s="1" t="str">
        <f>'FTA Worksheet'!M3</f>
        <v>Aug</v>
      </c>
      <c r="N3" s="1" t="str">
        <f>'FTA Worksheet'!N3</f>
        <v>Sep</v>
      </c>
      <c r="O3" s="1" t="str">
        <f>'FTA Worksheet'!O3</f>
        <v>Oct</v>
      </c>
      <c r="P3" s="1" t="str">
        <f>'FTA Worksheet'!P3</f>
        <v>Nov</v>
      </c>
      <c r="Q3" s="1" t="str">
        <f>'FTA Worksheet'!Q3</f>
        <v>Dec</v>
      </c>
      <c r="R3" s="1" t="s">
        <v>76</v>
      </c>
      <c r="S3" s="1" t="s">
        <v>76</v>
      </c>
      <c r="T3" s="1" t="s">
        <v>104</v>
      </c>
    </row>
    <row r="4" spans="1:20" ht="12" customHeight="1">
      <c r="A4" s="2">
        <v>4</v>
      </c>
      <c r="B4" s="66" t="s">
        <v>13</v>
      </c>
      <c r="C4" s="67"/>
      <c r="D4" s="10"/>
      <c r="E4" s="10"/>
      <c r="F4" s="10"/>
      <c r="G4" s="10"/>
      <c r="H4" s="10"/>
      <c r="I4" s="10"/>
      <c r="J4" s="10"/>
      <c r="K4" s="10"/>
      <c r="L4" s="10"/>
      <c r="M4" s="10"/>
      <c r="N4" s="10"/>
      <c r="O4" s="10"/>
      <c r="P4" s="10"/>
      <c r="Q4" s="10"/>
      <c r="R4" s="10"/>
      <c r="S4" s="10"/>
      <c r="T4" s="10"/>
    </row>
    <row r="5" spans="1:20" ht="12" customHeight="1">
      <c r="A5" s="2">
        <v>5</v>
      </c>
      <c r="B5" s="57" t="s">
        <v>105</v>
      </c>
      <c r="C5" s="56"/>
      <c r="D5" s="3">
        <f>'FTA Worksheet'!D5</f>
        <v>22783</v>
      </c>
      <c r="E5" s="3">
        <f>'FTA Worksheet'!E5</f>
        <v>51716</v>
      </c>
      <c r="F5" s="3">
        <f>'FTA Worksheet'!F5</f>
        <v>6240</v>
      </c>
      <c r="G5" s="3">
        <f>IF('FTA Worksheet'!G5=0,0,'FTA Worksheet'!G5-F5)</f>
        <v>4579</v>
      </c>
      <c r="H5" s="3">
        <f>IF('FTA Worksheet'!H5=0,0,'FTA Worksheet'!H5-SUM($F5:G5))</f>
        <v>4536</v>
      </c>
      <c r="I5" s="3">
        <f>IF('FTA Worksheet'!I5=0,0,'FTA Worksheet'!I5-SUM($F5:H5))</f>
        <v>4484</v>
      </c>
      <c r="J5" s="3">
        <f>IF('FTA Worksheet'!J5=0,0,'FTA Worksheet'!J5-SUM($F5:I5))</f>
        <v>6640</v>
      </c>
      <c r="K5" s="3">
        <f>IF('FTA Worksheet'!K5=0,0,'FTA Worksheet'!K5-SUM($F5:J5))</f>
        <v>5306</v>
      </c>
      <c r="L5" s="3">
        <f>IF('FTA Worksheet'!L5=0,0,'FTA Worksheet'!L5-SUM($F5:K5))</f>
        <v>5132</v>
      </c>
      <c r="M5" s="3">
        <f>IF('FTA Worksheet'!M5=0,0,'FTA Worksheet'!M5-SUM($F5:L5))</f>
        <v>6107</v>
      </c>
      <c r="N5" s="3">
        <f>IF('FTA Worksheet'!N5=0,0,'FTA Worksheet'!N5-SUM($F5:M5))</f>
        <v>0</v>
      </c>
      <c r="O5" s="3">
        <f>IF('FTA Worksheet'!O5=0,0,'FTA Worksheet'!O5-SUM($F5:N5))</f>
        <v>0</v>
      </c>
      <c r="P5" s="3">
        <f>IF('FTA Worksheet'!P5=0,0,'FTA Worksheet'!P5-SUM($F5:O5))</f>
        <v>0</v>
      </c>
      <c r="Q5" s="3">
        <f>IF('FTA Worksheet'!Q5=0,0,'FTA Worksheet'!Q5-SUM($F5:P5))</f>
        <v>0</v>
      </c>
      <c r="R5" s="3">
        <f>SUM(F5:Q5)</f>
        <v>43024</v>
      </c>
      <c r="S5" s="3">
        <f>'FTA Worksheet'!R5</f>
        <v>36973</v>
      </c>
      <c r="T5" s="14">
        <f>R5*100/S5</f>
        <v>116.36599680848187</v>
      </c>
    </row>
    <row r="6" spans="1:20" ht="12" customHeight="1">
      <c r="A6" s="2">
        <v>6</v>
      </c>
      <c r="B6" s="56" t="s">
        <v>34</v>
      </c>
      <c r="C6" s="56"/>
      <c r="D6" s="14">
        <f aca="true" t="shared" si="0" ref="D6:S6">D7-D5</f>
        <v>149831</v>
      </c>
      <c r="E6" s="14">
        <f t="shared" si="0"/>
        <v>99430</v>
      </c>
      <c r="F6" s="14">
        <f t="shared" si="0"/>
        <v>11223</v>
      </c>
      <c r="G6" s="14">
        <f t="shared" si="0"/>
        <v>7657</v>
      </c>
      <c r="H6" s="14">
        <f t="shared" si="0"/>
        <v>5999</v>
      </c>
      <c r="I6" s="14">
        <f t="shared" si="0"/>
        <v>2356</v>
      </c>
      <c r="J6" s="14">
        <f t="shared" si="0"/>
        <v>7888</v>
      </c>
      <c r="K6" s="14">
        <f t="shared" si="0"/>
        <v>10654</v>
      </c>
      <c r="L6" s="14">
        <f t="shared" si="0"/>
        <v>5997</v>
      </c>
      <c r="M6" s="14">
        <f t="shared" si="0"/>
        <v>4104</v>
      </c>
      <c r="N6" s="14">
        <f t="shared" si="0"/>
        <v>0</v>
      </c>
      <c r="O6" s="14">
        <f t="shared" si="0"/>
        <v>0</v>
      </c>
      <c r="P6" s="14">
        <f t="shared" si="0"/>
        <v>0</v>
      </c>
      <c r="Q6" s="14">
        <f t="shared" si="0"/>
        <v>0</v>
      </c>
      <c r="R6" s="14">
        <f t="shared" si="0"/>
        <v>55878</v>
      </c>
      <c r="S6" s="14">
        <f t="shared" si="0"/>
        <v>50521</v>
      </c>
      <c r="T6" s="14">
        <f>R6*100/S6</f>
        <v>110.60351141109638</v>
      </c>
    </row>
    <row r="7" spans="1:20" ht="12" customHeight="1">
      <c r="A7" s="2">
        <v>7</v>
      </c>
      <c r="B7" s="77" t="s">
        <v>88</v>
      </c>
      <c r="C7" s="77"/>
      <c r="D7" s="14">
        <f>'FTA Worksheet'!D6</f>
        <v>172614</v>
      </c>
      <c r="E7" s="14">
        <f>'FTA Worksheet'!E6</f>
        <v>151146</v>
      </c>
      <c r="F7" s="14">
        <f>'FTA Worksheet'!F6</f>
        <v>17463</v>
      </c>
      <c r="G7" s="14">
        <f>IF('FTA Worksheet'!G6=0,0,'FTA Worksheet'!G6-F7)</f>
        <v>12236</v>
      </c>
      <c r="H7" s="14">
        <f>IF('FTA Worksheet'!H6=0,0,'FTA Worksheet'!H6-SUM($F7:G7))</f>
        <v>10535</v>
      </c>
      <c r="I7" s="14">
        <f>IF('FTA Worksheet'!I6=0,0,'FTA Worksheet'!I6-SUM($F7:H7))</f>
        <v>6840</v>
      </c>
      <c r="J7" s="14">
        <f>IF('FTA Worksheet'!J6=0,0,'FTA Worksheet'!J6-SUM($F7:I7))</f>
        <v>14528</v>
      </c>
      <c r="K7" s="14">
        <f>IF('FTA Worksheet'!K6=0,0,'FTA Worksheet'!K6-SUM($F7:J7))</f>
        <v>15960</v>
      </c>
      <c r="L7" s="14">
        <f>IF('FTA Worksheet'!L6=0,0,'FTA Worksheet'!L6-SUM($F7:K7))</f>
        <v>11129</v>
      </c>
      <c r="M7" s="14">
        <f>IF('FTA Worksheet'!M6=0,0,'FTA Worksheet'!M6-SUM($F7:L7))</f>
        <v>10211</v>
      </c>
      <c r="N7" s="14">
        <f>IF('FTA Worksheet'!N6=0,0,'FTA Worksheet'!N6-SUM($F7:M7))</f>
        <v>0</v>
      </c>
      <c r="O7" s="14">
        <f>IF('FTA Worksheet'!O6=0,0,'FTA Worksheet'!O6-SUM($F7:N7))</f>
        <v>0</v>
      </c>
      <c r="P7" s="14">
        <f>IF('FTA Worksheet'!P6=0,0,'FTA Worksheet'!P6-SUM($F7:O7))</f>
        <v>0</v>
      </c>
      <c r="Q7" s="14">
        <f>IF('FTA Worksheet'!Q6=0,0,'FTA Worksheet'!Q6-SUM($F7:P7))</f>
        <v>0</v>
      </c>
      <c r="R7" s="3">
        <f aca="true" t="shared" si="1" ref="R7:R13">SUM(F7:Q7)</f>
        <v>98902</v>
      </c>
      <c r="S7" s="3">
        <f>'FTA Worksheet'!R6</f>
        <v>87494</v>
      </c>
      <c r="T7" s="14">
        <f>R7*100/S7</f>
        <v>113.03860836171623</v>
      </c>
    </row>
    <row r="8" spans="1:20" ht="12" customHeight="1">
      <c r="A8" s="2">
        <v>8</v>
      </c>
      <c r="B8" s="66" t="s">
        <v>14</v>
      </c>
      <c r="C8" s="67"/>
      <c r="D8" s="10"/>
      <c r="E8" s="10"/>
      <c r="F8" s="10"/>
      <c r="G8" s="10"/>
      <c r="H8" s="10"/>
      <c r="I8" s="10"/>
      <c r="J8" s="10"/>
      <c r="K8" s="10"/>
      <c r="L8" s="10"/>
      <c r="M8" s="10"/>
      <c r="N8" s="10"/>
      <c r="O8" s="10"/>
      <c r="P8" s="10"/>
      <c r="Q8" s="10"/>
      <c r="R8" s="10"/>
      <c r="S8" s="10"/>
      <c r="T8" s="10"/>
    </row>
    <row r="9" spans="1:20" ht="12" customHeight="1">
      <c r="A9" s="2">
        <v>9</v>
      </c>
      <c r="B9" s="56" t="s">
        <v>63</v>
      </c>
      <c r="C9" s="56"/>
      <c r="D9" s="3">
        <f>'FTA Worksheet'!D7</f>
        <v>81995</v>
      </c>
      <c r="E9" s="3">
        <f>'FTA Worksheet'!E7</f>
        <v>79619</v>
      </c>
      <c r="F9" s="3">
        <f>'FTA Worksheet'!F7</f>
        <v>7945</v>
      </c>
      <c r="G9" s="3">
        <f>IF('FTA Worksheet'!G7=0,0,'FTA Worksheet'!G7-F9)</f>
        <v>9285</v>
      </c>
      <c r="H9" s="3">
        <f>IF('FTA Worksheet'!H7=0,0,'FTA Worksheet'!H7-SUM($F9:G9))</f>
        <v>9055</v>
      </c>
      <c r="I9" s="3">
        <f>IF('FTA Worksheet'!I7=0,0,'FTA Worksheet'!I7-SUM($F9:H9))</f>
        <v>8054</v>
      </c>
      <c r="J9" s="3">
        <f>IF('FTA Worksheet'!J7=0,0,'FTA Worksheet'!J7-SUM($F9:I9))</f>
        <v>8166</v>
      </c>
      <c r="K9" s="3">
        <f>IF('FTA Worksheet'!K7=0,0,'FTA Worksheet'!K7-SUM($F9:J9))</f>
        <v>7578</v>
      </c>
      <c r="L9" s="3">
        <f>IF('FTA Worksheet'!L7=0,0,'FTA Worksheet'!L7-SUM($F9:K9))</f>
        <v>7560</v>
      </c>
      <c r="M9" s="3">
        <f>IF('FTA Worksheet'!M7=0,0,'FTA Worksheet'!M7-SUM($F9:L9))</f>
        <v>8131</v>
      </c>
      <c r="N9" s="3">
        <f>IF('FTA Worksheet'!N7=0,0,'FTA Worksheet'!N7-SUM($F9:M9))</f>
        <v>0</v>
      </c>
      <c r="O9" s="3">
        <f>IF('FTA Worksheet'!O7=0,0,'FTA Worksheet'!O7-SUM($F9:N9))</f>
        <v>0</v>
      </c>
      <c r="P9" s="3">
        <f>IF('FTA Worksheet'!P7=0,0,'FTA Worksheet'!P7-SUM($F9:O9))</f>
        <v>0</v>
      </c>
      <c r="Q9" s="3">
        <f>IF('FTA Worksheet'!Q7=0,0,'FTA Worksheet'!Q7-SUM($F9:P9))</f>
        <v>0</v>
      </c>
      <c r="R9" s="3">
        <f t="shared" si="1"/>
        <v>65774</v>
      </c>
      <c r="S9" s="3">
        <f>'FTA Worksheet'!R7</f>
        <v>54172</v>
      </c>
      <c r="T9" s="14">
        <f>R9*100/S9</f>
        <v>121.41696817544118</v>
      </c>
    </row>
    <row r="10" spans="1:20" ht="12" customHeight="1">
      <c r="A10" s="2">
        <v>10</v>
      </c>
      <c r="B10" s="77" t="s">
        <v>29</v>
      </c>
      <c r="C10" s="77"/>
      <c r="D10" s="3">
        <f>'FTA Worksheet'!D8</f>
        <v>140520</v>
      </c>
      <c r="E10" s="3">
        <f>'FTA Worksheet'!E8</f>
        <v>131227</v>
      </c>
      <c r="F10" s="3">
        <f>'FTA Worksheet'!F8</f>
        <v>10676</v>
      </c>
      <c r="G10" s="3">
        <f>IF('FTA Worksheet'!G8=0,0,'FTA Worksheet'!G8-F10)</f>
        <v>11766</v>
      </c>
      <c r="H10" s="3">
        <f>IF('FTA Worksheet'!H8=0,0,'FTA Worksheet'!H8-SUM($F10:G10))</f>
        <v>13127</v>
      </c>
      <c r="I10" s="3">
        <f>IF('FTA Worksheet'!I8=0,0,'FTA Worksheet'!I8-SUM($F10:H10))</f>
        <v>11064</v>
      </c>
      <c r="J10" s="3">
        <f>IF('FTA Worksheet'!J8=0,0,'FTA Worksheet'!J8-SUM($F10:I10))</f>
        <v>9721</v>
      </c>
      <c r="K10" s="3">
        <f>IF('FTA Worksheet'!K8=0,0,'FTA Worksheet'!K8-SUM($F10:J10))</f>
        <v>10029</v>
      </c>
      <c r="L10" s="3">
        <f>IF('FTA Worksheet'!L8=0,0,'FTA Worksheet'!L8-SUM($F10:K10))</f>
        <v>10224</v>
      </c>
      <c r="M10" s="3">
        <f>IF('FTA Worksheet'!M8=0,0,'FTA Worksheet'!M8-SUM($F10:L10))</f>
        <v>7360</v>
      </c>
      <c r="N10" s="3">
        <f>IF('FTA Worksheet'!N8=0,0,'FTA Worksheet'!N8-SUM($F10:M10))</f>
        <v>0</v>
      </c>
      <c r="O10" s="3">
        <f>IF('FTA Worksheet'!O8=0,0,'FTA Worksheet'!O8-SUM($F10:N10))</f>
        <v>0</v>
      </c>
      <c r="P10" s="3">
        <f>IF('FTA Worksheet'!P8=0,0,'FTA Worksheet'!P8-SUM($F10:O10))</f>
        <v>0</v>
      </c>
      <c r="Q10" s="3">
        <f>IF('FTA Worksheet'!Q8=0,0,'FTA Worksheet'!Q8-SUM($F10:P10))</f>
        <v>0</v>
      </c>
      <c r="R10" s="3">
        <f t="shared" si="1"/>
        <v>83967</v>
      </c>
      <c r="S10" s="3">
        <f>'FTA Worksheet'!R8</f>
        <v>100796</v>
      </c>
      <c r="T10" s="14">
        <f>R10*100/S10</f>
        <v>83.30390094845033</v>
      </c>
    </row>
    <row r="11" spans="1:20" ht="12" customHeight="1">
      <c r="A11" s="2">
        <v>11</v>
      </c>
      <c r="B11" s="53" t="s">
        <v>33</v>
      </c>
      <c r="C11" s="53"/>
      <c r="D11" s="3">
        <f aca="true" t="shared" si="2" ref="D11:P11">D7-D10</f>
        <v>32094</v>
      </c>
      <c r="E11" s="3">
        <f>E7-E10</f>
        <v>19919</v>
      </c>
      <c r="F11" s="3">
        <f t="shared" si="2"/>
        <v>6787</v>
      </c>
      <c r="G11" s="3">
        <f t="shared" si="2"/>
        <v>470</v>
      </c>
      <c r="H11" s="3">
        <f t="shared" si="2"/>
        <v>-2592</v>
      </c>
      <c r="I11" s="3">
        <f t="shared" si="2"/>
        <v>-4224</v>
      </c>
      <c r="J11" s="3">
        <f t="shared" si="2"/>
        <v>4807</v>
      </c>
      <c r="K11" s="3">
        <f t="shared" si="2"/>
        <v>5931</v>
      </c>
      <c r="L11" s="3">
        <f t="shared" si="2"/>
        <v>905</v>
      </c>
      <c r="M11" s="3">
        <f t="shared" si="2"/>
        <v>2851</v>
      </c>
      <c r="N11" s="3">
        <f t="shared" si="2"/>
        <v>0</v>
      </c>
      <c r="O11" s="3">
        <f t="shared" si="2"/>
        <v>0</v>
      </c>
      <c r="P11" s="3">
        <f t="shared" si="2"/>
        <v>0</v>
      </c>
      <c r="Q11" s="3">
        <f>Q7-Q10</f>
        <v>0</v>
      </c>
      <c r="R11" s="3">
        <f>R7-R10</f>
        <v>14935</v>
      </c>
      <c r="S11" s="3">
        <f>S7-S10</f>
        <v>-13302</v>
      </c>
      <c r="T11" s="38"/>
    </row>
    <row r="12" spans="1:20" ht="12" customHeight="1">
      <c r="A12" s="2">
        <v>12</v>
      </c>
      <c r="B12" s="56" t="s">
        <v>38</v>
      </c>
      <c r="C12" s="56"/>
      <c r="D12" s="3">
        <f>'FTA Worksheet'!D9+'FTA Worksheet'!D11</f>
        <v>104774</v>
      </c>
      <c r="E12" s="3">
        <f>'FTA Worksheet'!E9+'FTA Worksheet'!E11</f>
        <v>116064</v>
      </c>
      <c r="F12" s="3">
        <f>'FTA Worksheet'!F9+'FTA Worksheet'!F11</f>
        <v>6712</v>
      </c>
      <c r="G12" s="3">
        <f>IF(('FTA Worksheet'!G9+'FTA Worksheet'!G11)=0,0,'FTA Worksheet'!G9+'FTA Worksheet'!G11-F12)</f>
        <v>6779</v>
      </c>
      <c r="H12" s="3">
        <f>IF(('FTA Worksheet'!H9+'FTA Worksheet'!H11)=0,0,'FTA Worksheet'!H9+'FTA Worksheet'!H11-SUM($F12:G12))</f>
        <v>6864</v>
      </c>
      <c r="I12" s="3">
        <f>IF(('FTA Worksheet'!I9+'FTA Worksheet'!I11)=0,0,'FTA Worksheet'!I9+'FTA Worksheet'!I11-SUM($F12:H12))</f>
        <v>6758</v>
      </c>
      <c r="J12" s="3">
        <f>IF(('FTA Worksheet'!J9+'FTA Worksheet'!J11)=0,0,'FTA Worksheet'!J9+'FTA Worksheet'!J11-SUM($F12:I12))</f>
        <v>6778</v>
      </c>
      <c r="K12" s="3">
        <f>IF(('FTA Worksheet'!K9+'FTA Worksheet'!K11)=0,0,'FTA Worksheet'!K9+'FTA Worksheet'!K11-SUM($F12:J12))</f>
        <v>6778</v>
      </c>
      <c r="L12" s="3">
        <f>IF(('FTA Worksheet'!L9+'FTA Worksheet'!L11)=0,0,'FTA Worksheet'!L9+'FTA Worksheet'!L11-SUM($F12:K12))</f>
        <v>0</v>
      </c>
      <c r="M12" s="3">
        <f>IF(('FTA Worksheet'!M9+'FTA Worksheet'!M11)=0,0,'FTA Worksheet'!M9+'FTA Worksheet'!M11-SUM($F12:L12))</f>
        <v>13492</v>
      </c>
      <c r="N12" s="3">
        <f>IF(('FTA Worksheet'!N9+'FTA Worksheet'!N11)=0,0,'FTA Worksheet'!N9+'FTA Worksheet'!N11-SUM($F12:M12))</f>
        <v>0</v>
      </c>
      <c r="O12" s="3">
        <f>IF(('FTA Worksheet'!O9+'FTA Worksheet'!O11)=0,0,'FTA Worksheet'!O9+'FTA Worksheet'!O11-SUM($F12:N12))</f>
        <v>0</v>
      </c>
      <c r="P12" s="3">
        <f>IF(('FTA Worksheet'!P9+'FTA Worksheet'!P11)=0,0,'FTA Worksheet'!P9+'FTA Worksheet'!P11-SUM($F12:O12))</f>
        <v>0</v>
      </c>
      <c r="Q12" s="3">
        <f>IF(('FTA Worksheet'!Q9+'FTA Worksheet'!Q11)=0,0,'FTA Worksheet'!Q9+'FTA Worksheet'!Q11-SUM($F12:P12))</f>
        <v>0</v>
      </c>
      <c r="R12" s="3">
        <f t="shared" si="1"/>
        <v>54161</v>
      </c>
      <c r="S12" s="3">
        <f>'FTA Worksheet'!R9+'FTA Worksheet'!R11</f>
        <v>85060</v>
      </c>
      <c r="T12" s="38"/>
    </row>
    <row r="13" spans="1:20" ht="12" customHeight="1">
      <c r="A13" s="2">
        <v>13</v>
      </c>
      <c r="B13" s="56" t="s">
        <v>40</v>
      </c>
      <c r="C13" s="56"/>
      <c r="D13" s="3">
        <f>'FTA Worksheet'!D10+'FTA Worksheet'!D12</f>
        <v>45255</v>
      </c>
      <c r="E13" s="3">
        <f>'FTA Worksheet'!E10+'FTA Worksheet'!E12</f>
        <v>36948</v>
      </c>
      <c r="F13" s="3">
        <f>'FTA Worksheet'!F10+'FTA Worksheet'!F12</f>
        <v>2899</v>
      </c>
      <c r="G13" s="3">
        <f>IF(('FTA Worksheet'!G10+'FTA Worksheet'!G12)=0,0,'FTA Worksheet'!G10+'FTA Worksheet'!G12-F13)</f>
        <v>3017</v>
      </c>
      <c r="H13" s="3">
        <f>IF(('FTA Worksheet'!H10+'FTA Worksheet'!H12)=0,0,'FTA Worksheet'!H10+'FTA Worksheet'!H12-SUM($F13:G13))</f>
        <v>3017</v>
      </c>
      <c r="I13" s="3">
        <f>IF(('FTA Worksheet'!I10+'FTA Worksheet'!I12)=0,0,'FTA Worksheet'!I10+'FTA Worksheet'!I12-SUM($F13:H13))</f>
        <v>2021</v>
      </c>
      <c r="J13" s="3">
        <f>IF(('FTA Worksheet'!J10+'FTA Worksheet'!J12)=0,0,'FTA Worksheet'!J10+'FTA Worksheet'!J12-SUM($F13:I13))</f>
        <v>995</v>
      </c>
      <c r="K13" s="3">
        <f>IF(('FTA Worksheet'!K10+'FTA Worksheet'!K12)=0,0,'FTA Worksheet'!K10+'FTA Worksheet'!K12-SUM($F13:J13))</f>
        <v>6034</v>
      </c>
      <c r="L13" s="3">
        <f>IF(('FTA Worksheet'!L10+'FTA Worksheet'!L12)=0,0,'FTA Worksheet'!L10+'FTA Worksheet'!L12-SUM($F13:K13))</f>
        <v>2017</v>
      </c>
      <c r="M13" s="3">
        <f>IF(('FTA Worksheet'!M10+'FTA Worksheet'!M12)=0,0,'FTA Worksheet'!M10+'FTA Worksheet'!M12-SUM($F13:L13))</f>
        <v>4133</v>
      </c>
      <c r="N13" s="3">
        <f>IF(('FTA Worksheet'!N10+'FTA Worksheet'!N12)=0,0,'FTA Worksheet'!N10+'FTA Worksheet'!N12-SUM($F13:M13))</f>
        <v>0</v>
      </c>
      <c r="O13" s="3">
        <f>IF(('FTA Worksheet'!O10+'FTA Worksheet'!O12)=0,0,'FTA Worksheet'!O10+'FTA Worksheet'!O12-SUM($F13:N13))</f>
        <v>0</v>
      </c>
      <c r="P13" s="3">
        <f>IF(('FTA Worksheet'!P10+'FTA Worksheet'!P12)=0,0,'FTA Worksheet'!P10+'FTA Worksheet'!P12-SUM($F13:O13))</f>
        <v>0</v>
      </c>
      <c r="Q13" s="3">
        <f>IF(('FTA Worksheet'!Q10+'FTA Worksheet'!Q12)=0,0,'FTA Worksheet'!Q10+'FTA Worksheet'!Q12-SUM($F13:P13))</f>
        <v>0</v>
      </c>
      <c r="R13" s="3">
        <f t="shared" si="1"/>
        <v>24133</v>
      </c>
      <c r="S13" s="3">
        <f>'FTA Worksheet'!R10+'FTA Worksheet'!R12</f>
        <v>26187</v>
      </c>
      <c r="T13" s="38"/>
    </row>
    <row r="14" spans="1:20" ht="12" customHeight="1">
      <c r="A14" s="2">
        <v>14</v>
      </c>
      <c r="B14" s="53" t="s">
        <v>80</v>
      </c>
      <c r="C14" s="53"/>
      <c r="D14" s="3">
        <f aca="true" t="shared" si="3" ref="D14:S14">D11+D12-D13</f>
        <v>91613</v>
      </c>
      <c r="E14" s="3">
        <f t="shared" si="3"/>
        <v>99035</v>
      </c>
      <c r="F14" s="3">
        <f t="shared" si="3"/>
        <v>10600</v>
      </c>
      <c r="G14" s="3">
        <f t="shared" si="3"/>
        <v>4232</v>
      </c>
      <c r="H14" s="3">
        <f t="shared" si="3"/>
        <v>1255</v>
      </c>
      <c r="I14" s="3">
        <f t="shared" si="3"/>
        <v>513</v>
      </c>
      <c r="J14" s="3">
        <f t="shared" si="3"/>
        <v>10590</v>
      </c>
      <c r="K14" s="3">
        <f t="shared" si="3"/>
        <v>6675</v>
      </c>
      <c r="L14" s="3">
        <f t="shared" si="3"/>
        <v>-1112</v>
      </c>
      <c r="M14" s="3">
        <f t="shared" si="3"/>
        <v>12210</v>
      </c>
      <c r="N14" s="3">
        <f t="shared" si="3"/>
        <v>0</v>
      </c>
      <c r="O14" s="3">
        <f t="shared" si="3"/>
        <v>0</v>
      </c>
      <c r="P14" s="3">
        <f t="shared" si="3"/>
        <v>0</v>
      </c>
      <c r="Q14" s="3">
        <f t="shared" si="3"/>
        <v>0</v>
      </c>
      <c r="R14" s="3">
        <f t="shared" si="3"/>
        <v>44963</v>
      </c>
      <c r="S14" s="3">
        <f t="shared" si="3"/>
        <v>45571</v>
      </c>
      <c r="T14" s="38"/>
    </row>
    <row r="15" spans="1:20" ht="12" customHeight="1">
      <c r="A15" s="2">
        <v>15</v>
      </c>
      <c r="B15" s="54" t="s">
        <v>39</v>
      </c>
      <c r="C15" s="55"/>
      <c r="D15" s="3">
        <f>'FTA Worksheet'!D13</f>
        <v>0</v>
      </c>
      <c r="E15" s="3">
        <f>'FTA Worksheet'!E13</f>
        <v>0</v>
      </c>
      <c r="F15" s="3">
        <f>'FTA Worksheet'!F13</f>
        <v>0</v>
      </c>
      <c r="G15" s="3">
        <f>IF('FTA Worksheet'!G13=0,0,'FTA Worksheet'!G13-F15)</f>
        <v>0</v>
      </c>
      <c r="H15" s="3">
        <f>IF('FTA Worksheet'!H13=0,0,'FTA Worksheet'!H13-SUM($F15:G15))</f>
        <v>0</v>
      </c>
      <c r="I15" s="3">
        <f>IF('FTA Worksheet'!I13=0,0,'FTA Worksheet'!I13-SUM($F15:H15))</f>
        <v>0</v>
      </c>
      <c r="J15" s="3">
        <f>IF('FTA Worksheet'!J13=0,0,'FTA Worksheet'!J13-SUM($F15:I15))</f>
        <v>0</v>
      </c>
      <c r="K15" s="3">
        <f>IF('FTA Worksheet'!K13=0,0,'FTA Worksheet'!K13-SUM($F15:J15))</f>
        <v>0</v>
      </c>
      <c r="L15" s="3">
        <f>IF('FTA Worksheet'!L13=0,0,'FTA Worksheet'!L13-SUM($F15:K15))</f>
        <v>0</v>
      </c>
      <c r="M15" s="3">
        <f>IF('FTA Worksheet'!M13=0,0,'FTA Worksheet'!M13-SUM($F15:L15))</f>
        <v>0</v>
      </c>
      <c r="N15" s="3">
        <f>IF('FTA Worksheet'!N13=0,0,'FTA Worksheet'!N13-SUM($F15:M15))</f>
        <v>0</v>
      </c>
      <c r="O15" s="3">
        <f>IF('FTA Worksheet'!O13=0,0,'FTA Worksheet'!O13-SUM($F15:N15))</f>
        <v>0</v>
      </c>
      <c r="P15" s="3">
        <f>IF('FTA Worksheet'!P13=0,0,'FTA Worksheet'!P13-SUM($F15:O15))</f>
        <v>0</v>
      </c>
      <c r="Q15" s="3">
        <f>IF('FTA Worksheet'!Q13=0,0,'FTA Worksheet'!Q13-SUM($F15:P15))</f>
        <v>0</v>
      </c>
      <c r="R15" s="3">
        <f>SUM(F15:Q15)</f>
        <v>0</v>
      </c>
      <c r="S15" s="3">
        <f>'FTA Worksheet'!R13</f>
        <v>0</v>
      </c>
      <c r="T15" s="38"/>
    </row>
    <row r="16" spans="1:20" ht="12" customHeight="1">
      <c r="A16" s="2">
        <v>16</v>
      </c>
      <c r="B16" s="54" t="s">
        <v>41</v>
      </c>
      <c r="C16" s="55"/>
      <c r="D16" s="3">
        <f>'FTA Worksheet'!D14</f>
        <v>0</v>
      </c>
      <c r="E16" s="3">
        <f>'FTA Worksheet'!E14</f>
        <v>0</v>
      </c>
      <c r="F16" s="3">
        <f>IF('FTA Worksheet'!F14=0,0,'FTA Worksheet'!F14)</f>
        <v>0</v>
      </c>
      <c r="G16" s="3">
        <f>IF('FTA Worksheet'!G14=0,0,'FTA Worksheet'!G14-SUM($F16:F16))</f>
        <v>0</v>
      </c>
      <c r="H16" s="3">
        <f>IF('FTA Worksheet'!H14=0,0,'FTA Worksheet'!H14-SUM($F16:G16))</f>
        <v>0</v>
      </c>
      <c r="I16" s="3">
        <f>IF('FTA Worksheet'!I14=0,0,'FTA Worksheet'!I14-SUM($F16:H16))</f>
        <v>0</v>
      </c>
      <c r="J16" s="3">
        <f>IF('FTA Worksheet'!J14=0,0,'FTA Worksheet'!J14-SUM($F16:I16))</f>
        <v>0</v>
      </c>
      <c r="K16" s="3">
        <f>IF('FTA Worksheet'!K14=0,0,'FTA Worksheet'!K14-SUM($F16:J16))</f>
        <v>0</v>
      </c>
      <c r="L16" s="3">
        <f>IF('FTA Worksheet'!L14=0,0,'FTA Worksheet'!L14-SUM($F16:K16))</f>
        <v>0</v>
      </c>
      <c r="M16" s="3">
        <f>IF('FTA Worksheet'!M14=0,0,'FTA Worksheet'!M14-SUM($F16:L16))</f>
        <v>0</v>
      </c>
      <c r="N16" s="3">
        <f>IF('FTA Worksheet'!N14=0,0,'FTA Worksheet'!N14-SUM($F16:M16))</f>
        <v>0</v>
      </c>
      <c r="O16" s="3">
        <f>IF('FTA Worksheet'!O14=0,0,'FTA Worksheet'!O14-SUM($F16:N16))</f>
        <v>0</v>
      </c>
      <c r="P16" s="3">
        <f>IF('FTA Worksheet'!P14=0,0,'FTA Worksheet'!P14-SUM($F16:O16))</f>
        <v>0</v>
      </c>
      <c r="Q16" s="3">
        <f>IF('FTA Worksheet'!Q14=0,0,'FTA Worksheet'!Q14-SUM($F16:P16))</f>
        <v>0</v>
      </c>
      <c r="R16" s="3">
        <f>SUM(F16:Q16)</f>
        <v>0</v>
      </c>
      <c r="S16" s="3">
        <f>'FTA Worksheet'!R14</f>
        <v>0</v>
      </c>
      <c r="T16" s="38"/>
    </row>
    <row r="17" spans="1:20" ht="12" customHeight="1">
      <c r="A17" s="2">
        <v>17</v>
      </c>
      <c r="B17" s="53" t="s">
        <v>81</v>
      </c>
      <c r="C17" s="53"/>
      <c r="D17" s="3">
        <f>D14+D15-D16</f>
        <v>91613</v>
      </c>
      <c r="E17" s="3">
        <f>E14+E15-E16</f>
        <v>99035</v>
      </c>
      <c r="F17" s="3">
        <f aca="true" t="shared" si="4" ref="F17:S17">F14+F15-F16</f>
        <v>10600</v>
      </c>
      <c r="G17" s="3">
        <f t="shared" si="4"/>
        <v>4232</v>
      </c>
      <c r="H17" s="3">
        <f t="shared" si="4"/>
        <v>1255</v>
      </c>
      <c r="I17" s="3">
        <f t="shared" si="4"/>
        <v>513</v>
      </c>
      <c r="J17" s="3">
        <f t="shared" si="4"/>
        <v>10590</v>
      </c>
      <c r="K17" s="3">
        <f t="shared" si="4"/>
        <v>6675</v>
      </c>
      <c r="L17" s="3">
        <f t="shared" si="4"/>
        <v>-1112</v>
      </c>
      <c r="M17" s="3">
        <f t="shared" si="4"/>
        <v>12210</v>
      </c>
      <c r="N17" s="3">
        <f t="shared" si="4"/>
        <v>0</v>
      </c>
      <c r="O17" s="3">
        <f t="shared" si="4"/>
        <v>0</v>
      </c>
      <c r="P17" s="3">
        <f t="shared" si="4"/>
        <v>0</v>
      </c>
      <c r="Q17" s="3">
        <f t="shared" si="4"/>
        <v>0</v>
      </c>
      <c r="R17" s="3">
        <f t="shared" si="4"/>
        <v>44963</v>
      </c>
      <c r="S17" s="3">
        <f t="shared" si="4"/>
        <v>45571</v>
      </c>
      <c r="T17" s="38"/>
    </row>
    <row r="18" spans="1:20" ht="12" customHeight="1">
      <c r="A18" s="2">
        <v>18</v>
      </c>
      <c r="B18" s="66" t="s">
        <v>32</v>
      </c>
      <c r="C18" s="67"/>
      <c r="D18" s="10"/>
      <c r="E18" s="10"/>
      <c r="F18" s="10"/>
      <c r="G18" s="10"/>
      <c r="H18" s="10"/>
      <c r="I18" s="10"/>
      <c r="J18" s="10"/>
      <c r="K18" s="10"/>
      <c r="L18" s="10"/>
      <c r="M18" s="10"/>
      <c r="N18" s="10"/>
      <c r="O18" s="10"/>
      <c r="P18" s="10"/>
      <c r="Q18" s="10"/>
      <c r="R18" s="10"/>
      <c r="S18" s="10"/>
      <c r="T18" s="38"/>
    </row>
    <row r="19" spans="1:20" ht="12" customHeight="1">
      <c r="A19" s="2">
        <v>19</v>
      </c>
      <c r="B19" s="57" t="s">
        <v>85</v>
      </c>
      <c r="C19" s="56"/>
      <c r="D19" s="3">
        <f>'FTA Worksheet'!D17</f>
        <v>192624</v>
      </c>
      <c r="E19" s="3">
        <f>'FTA Worksheet'!E17</f>
        <v>162796</v>
      </c>
      <c r="F19" s="3">
        <f>'FTA Worksheet'!F17</f>
        <v>171028</v>
      </c>
      <c r="G19" s="3">
        <f>'FTA Worksheet'!G17</f>
        <v>185024</v>
      </c>
      <c r="H19" s="3">
        <f>'FTA Worksheet'!H17</f>
        <v>153198</v>
      </c>
      <c r="I19" s="3">
        <f>'FTA Worksheet'!I17</f>
        <v>140625</v>
      </c>
      <c r="J19" s="3">
        <f>'FTA Worksheet'!J17</f>
        <v>161581</v>
      </c>
      <c r="K19" s="3">
        <f>'FTA Worksheet'!K17</f>
        <v>187322</v>
      </c>
      <c r="L19" s="3">
        <f>'FTA Worksheet'!L17</f>
        <v>189319</v>
      </c>
      <c r="M19" s="3">
        <f>'FTA Worksheet'!M17</f>
        <v>155083</v>
      </c>
      <c r="N19" s="3">
        <f>'FTA Worksheet'!N17</f>
        <v>0</v>
      </c>
      <c r="O19" s="3">
        <f>'FTA Worksheet'!O17</f>
        <v>0</v>
      </c>
      <c r="P19" s="3">
        <f>'FTA Worksheet'!P17</f>
        <v>0</v>
      </c>
      <c r="Q19" s="3">
        <f>'FTA Worksheet'!Q17</f>
        <v>0</v>
      </c>
      <c r="R19" s="10"/>
      <c r="S19" s="10"/>
      <c r="T19" s="38"/>
    </row>
    <row r="20" spans="1:20" ht="12" customHeight="1">
      <c r="A20" s="2">
        <v>20</v>
      </c>
      <c r="B20" s="60" t="s">
        <v>87</v>
      </c>
      <c r="C20" s="55"/>
      <c r="D20" s="3">
        <f>'FTA Worksheet'!D18</f>
        <v>10500</v>
      </c>
      <c r="E20" s="3">
        <f>'FTA Worksheet'!E18</f>
        <v>30500</v>
      </c>
      <c r="F20" s="3">
        <f>'FTA Worksheet'!F18</f>
        <v>30500</v>
      </c>
      <c r="G20" s="3">
        <f>'FTA Worksheet'!G18</f>
        <v>30500</v>
      </c>
      <c r="H20" s="3">
        <f>'FTA Worksheet'!H18</f>
        <v>65000</v>
      </c>
      <c r="I20" s="3">
        <f>'FTA Worksheet'!I18</f>
        <v>65000</v>
      </c>
      <c r="J20" s="3">
        <f>'FTA Worksheet'!J18</f>
        <v>65000</v>
      </c>
      <c r="K20" s="3">
        <f>'FTA Worksheet'!K18</f>
        <v>65000</v>
      </c>
      <c r="L20" s="3">
        <f>'FTA Worksheet'!L18</f>
        <v>65000</v>
      </c>
      <c r="M20" s="3">
        <f>'FTA Worksheet'!M18</f>
        <v>65000</v>
      </c>
      <c r="N20" s="3">
        <f>'FTA Worksheet'!N18</f>
        <v>0</v>
      </c>
      <c r="O20" s="3">
        <f>'FTA Worksheet'!O18</f>
        <v>0</v>
      </c>
      <c r="P20" s="3">
        <f>'FTA Worksheet'!P18</f>
        <v>0</v>
      </c>
      <c r="Q20" s="3">
        <f>'FTA Worksheet'!Q18</f>
        <v>0</v>
      </c>
      <c r="R20" s="10"/>
      <c r="S20" s="10"/>
      <c r="T20" s="38"/>
    </row>
    <row r="21" spans="1:20" ht="12" customHeight="1">
      <c r="A21" s="2">
        <v>21</v>
      </c>
      <c r="B21" s="54" t="s">
        <v>82</v>
      </c>
      <c r="C21" s="55"/>
      <c r="D21" s="3">
        <f>'FTA Worksheet'!D19</f>
        <v>0</v>
      </c>
      <c r="E21" s="3">
        <f>'FTA Worksheet'!E19</f>
        <v>0</v>
      </c>
      <c r="F21" s="3">
        <f>'FTA Worksheet'!F19</f>
        <v>0</v>
      </c>
      <c r="G21" s="3">
        <f>'FTA Worksheet'!G19</f>
        <v>0</v>
      </c>
      <c r="H21" s="3">
        <f>'FTA Worksheet'!H19</f>
        <v>0</v>
      </c>
      <c r="I21" s="3">
        <f>'FTA Worksheet'!I19</f>
        <v>0</v>
      </c>
      <c r="J21" s="3">
        <f>'FTA Worksheet'!J19</f>
        <v>0</v>
      </c>
      <c r="K21" s="3">
        <f>'FTA Worksheet'!K19</f>
        <v>0</v>
      </c>
      <c r="L21" s="3">
        <f>'FTA Worksheet'!L19</f>
        <v>0</v>
      </c>
      <c r="M21" s="3">
        <f>'FTA Worksheet'!M19</f>
        <v>0</v>
      </c>
      <c r="N21" s="3">
        <f>'FTA Worksheet'!N19</f>
        <v>0</v>
      </c>
      <c r="O21" s="3">
        <f>'FTA Worksheet'!O19</f>
        <v>0</v>
      </c>
      <c r="P21" s="3">
        <f>'FTA Worksheet'!P19</f>
        <v>0</v>
      </c>
      <c r="Q21" s="3">
        <f>'FTA Worksheet'!Q19</f>
        <v>0</v>
      </c>
      <c r="R21" s="10"/>
      <c r="S21" s="10"/>
      <c r="T21" s="38"/>
    </row>
    <row r="22" spans="1:20" ht="12" customHeight="1">
      <c r="A22" s="2">
        <v>22</v>
      </c>
      <c r="B22" s="56" t="s">
        <v>28</v>
      </c>
      <c r="C22" s="56"/>
      <c r="D22" s="3">
        <f>'FTA Worksheet'!D20+'FTA Worksheet'!D24</f>
        <v>0</v>
      </c>
      <c r="E22" s="3">
        <f>'FTA Worksheet'!E20+'FTA Worksheet'!E24</f>
        <v>0</v>
      </c>
      <c r="F22" s="3">
        <f>'FTA Worksheet'!F20+'FTA Worksheet'!F24</f>
        <v>0</v>
      </c>
      <c r="G22" s="3">
        <f>'FTA Worksheet'!G20+'FTA Worksheet'!G24</f>
        <v>0</v>
      </c>
      <c r="H22" s="3">
        <f>'FTA Worksheet'!H20+'FTA Worksheet'!H24</f>
        <v>0</v>
      </c>
      <c r="I22" s="3">
        <f>'FTA Worksheet'!I20+'FTA Worksheet'!I24</f>
        <v>0</v>
      </c>
      <c r="J22" s="3">
        <f>'FTA Worksheet'!J20+'FTA Worksheet'!J24</f>
        <v>0</v>
      </c>
      <c r="K22" s="3">
        <f>'FTA Worksheet'!K20+'FTA Worksheet'!K24</f>
        <v>0</v>
      </c>
      <c r="L22" s="3">
        <f>'FTA Worksheet'!L20+'FTA Worksheet'!L24</f>
        <v>0</v>
      </c>
      <c r="M22" s="3">
        <f>'FTA Worksheet'!M20+'FTA Worksheet'!M24</f>
        <v>0</v>
      </c>
      <c r="N22" s="3">
        <f>'FTA Worksheet'!N20+'FTA Worksheet'!N24</f>
        <v>0</v>
      </c>
      <c r="O22" s="3">
        <f>'FTA Worksheet'!O20+'FTA Worksheet'!O24</f>
        <v>0</v>
      </c>
      <c r="P22" s="3">
        <f>'FTA Worksheet'!P20+'FTA Worksheet'!P24</f>
        <v>0</v>
      </c>
      <c r="Q22" s="3">
        <f>'FTA Worksheet'!Q20+'FTA Worksheet'!Q24</f>
        <v>0</v>
      </c>
      <c r="R22" s="10"/>
      <c r="S22" s="10"/>
      <c r="T22" s="38"/>
    </row>
    <row r="23" spans="1:20" ht="12" customHeight="1">
      <c r="A23" s="2">
        <v>23</v>
      </c>
      <c r="B23" s="56" t="s">
        <v>17</v>
      </c>
      <c r="C23" s="56"/>
      <c r="D23" s="3">
        <f>'FTA Worksheet'!D21+'FTA Worksheet'!D25</f>
        <v>12757</v>
      </c>
      <c r="E23" s="3">
        <f>'FTA Worksheet'!E21+'FTA Worksheet'!E25</f>
        <v>26953</v>
      </c>
      <c r="F23" s="3">
        <f>'FTA Worksheet'!F21+'FTA Worksheet'!F25</f>
        <v>28831</v>
      </c>
      <c r="G23" s="3">
        <f>'FTA Worksheet'!G21+'FTA Worksheet'!G25</f>
        <v>28683</v>
      </c>
      <c r="H23" s="3">
        <f>'FTA Worksheet'!H21+'FTA Worksheet'!H25</f>
        <v>29059</v>
      </c>
      <c r="I23" s="3">
        <f>'FTA Worksheet'!I21+'FTA Worksheet'!I25</f>
        <v>35882</v>
      </c>
      <c r="J23" s="3">
        <f>'FTA Worksheet'!J21+'FTA Worksheet'!J25</f>
        <v>29680</v>
      </c>
      <c r="K23" s="3">
        <f>'FTA Worksheet'!K21+'FTA Worksheet'!K25</f>
        <v>37896</v>
      </c>
      <c r="L23" s="3">
        <f>'FTA Worksheet'!L21+'FTA Worksheet'!L25</f>
        <v>22711</v>
      </c>
      <c r="M23" s="3">
        <f>'FTA Worksheet'!M21+'FTA Worksheet'!M25</f>
        <v>50493</v>
      </c>
      <c r="N23" s="3">
        <f>'FTA Worksheet'!N21+'FTA Worksheet'!N25</f>
        <v>0</v>
      </c>
      <c r="O23" s="3">
        <f>'FTA Worksheet'!O21+'FTA Worksheet'!O25</f>
        <v>0</v>
      </c>
      <c r="P23" s="3">
        <f>'FTA Worksheet'!P21+'FTA Worksheet'!P25</f>
        <v>0</v>
      </c>
      <c r="Q23" s="3">
        <f>'FTA Worksheet'!Q21+'FTA Worksheet'!Q25</f>
        <v>0</v>
      </c>
      <c r="R23" s="10"/>
      <c r="S23" s="10"/>
      <c r="T23" s="38"/>
    </row>
    <row r="24" spans="1:20" ht="12" customHeight="1">
      <c r="A24" s="2">
        <v>24</v>
      </c>
      <c r="B24" s="56" t="s">
        <v>18</v>
      </c>
      <c r="C24" s="56"/>
      <c r="D24" s="3">
        <f>'FTA Worksheet'!D22+'FTA Worksheet'!D26</f>
        <v>6626</v>
      </c>
      <c r="E24" s="3">
        <f>'FTA Worksheet'!E22+'FTA Worksheet'!E26</f>
        <v>7252</v>
      </c>
      <c r="F24" s="3">
        <f>'FTA Worksheet'!F22+'FTA Worksheet'!F26</f>
        <v>7111</v>
      </c>
      <c r="G24" s="3">
        <f>'FTA Worksheet'!G22+'FTA Worksheet'!G26</f>
        <v>9775</v>
      </c>
      <c r="H24" s="3">
        <f>'FTA Worksheet'!H22+'FTA Worksheet'!H26</f>
        <v>9470</v>
      </c>
      <c r="I24" s="3">
        <f>'FTA Worksheet'!I22+'FTA Worksheet'!I26</f>
        <v>10648</v>
      </c>
      <c r="J24" s="3">
        <f>'FTA Worksheet'!J22+'FTA Worksheet'!J26</f>
        <v>9407</v>
      </c>
      <c r="K24" s="3">
        <f>'FTA Worksheet'!K22+'FTA Worksheet'!K26</f>
        <v>9928</v>
      </c>
      <c r="L24" s="3">
        <f>'FTA Worksheet'!L22+'FTA Worksheet'!L26</f>
        <v>9377</v>
      </c>
      <c r="M24" s="3">
        <f>'FTA Worksheet'!M22+'FTA Worksheet'!M26</f>
        <v>10109</v>
      </c>
      <c r="N24" s="3">
        <f>'FTA Worksheet'!N22+'FTA Worksheet'!N26</f>
        <v>0</v>
      </c>
      <c r="O24" s="3">
        <f>'FTA Worksheet'!O22+'FTA Worksheet'!O26</f>
        <v>0</v>
      </c>
      <c r="P24" s="3">
        <f>'FTA Worksheet'!P22+'FTA Worksheet'!P26</f>
        <v>0</v>
      </c>
      <c r="Q24" s="3">
        <f>'FTA Worksheet'!Q22+'FTA Worksheet'!Q26</f>
        <v>0</v>
      </c>
      <c r="R24" s="10"/>
      <c r="S24" s="10"/>
      <c r="T24" s="38"/>
    </row>
    <row r="25" spans="1:20" ht="12" customHeight="1">
      <c r="A25" s="2">
        <v>25</v>
      </c>
      <c r="B25" s="56" t="s">
        <v>19</v>
      </c>
      <c r="C25" s="56"/>
      <c r="D25" s="3">
        <f>'FTA Worksheet'!D23+'FTA Worksheet'!D27</f>
        <v>3705</v>
      </c>
      <c r="E25" s="3">
        <f>'FTA Worksheet'!E23+'FTA Worksheet'!E27</f>
        <v>650</v>
      </c>
      <c r="F25" s="3">
        <f>'FTA Worksheet'!F23+'FTA Worksheet'!F27</f>
        <v>635</v>
      </c>
      <c r="G25" s="3">
        <f>'FTA Worksheet'!G23+'FTA Worksheet'!G27</f>
        <v>635</v>
      </c>
      <c r="H25" s="3">
        <f>'FTA Worksheet'!H23+'FTA Worksheet'!H27</f>
        <v>635</v>
      </c>
      <c r="I25" s="3">
        <f>'FTA Worksheet'!I23+'FTA Worksheet'!I27</f>
        <v>635</v>
      </c>
      <c r="J25" s="3">
        <f>'FTA Worksheet'!J23+'FTA Worksheet'!J27</f>
        <v>635</v>
      </c>
      <c r="K25" s="3">
        <f>'FTA Worksheet'!K23+'FTA Worksheet'!K27</f>
        <v>635</v>
      </c>
      <c r="L25" s="3">
        <f>'FTA Worksheet'!L23+'FTA Worksheet'!L27</f>
        <v>636</v>
      </c>
      <c r="M25" s="3">
        <f>'FTA Worksheet'!M23+'FTA Worksheet'!M27</f>
        <v>1991</v>
      </c>
      <c r="N25" s="3">
        <f>'FTA Worksheet'!N23+'FTA Worksheet'!N27</f>
        <v>0</v>
      </c>
      <c r="O25" s="3">
        <f>'FTA Worksheet'!O23+'FTA Worksheet'!O27</f>
        <v>0</v>
      </c>
      <c r="P25" s="3">
        <f>'FTA Worksheet'!P23+'FTA Worksheet'!P27</f>
        <v>0</v>
      </c>
      <c r="Q25" s="3">
        <f>'FTA Worksheet'!Q23+'FTA Worksheet'!Q27</f>
        <v>0</v>
      </c>
      <c r="R25" s="10"/>
      <c r="S25" s="10"/>
      <c r="T25" s="38"/>
    </row>
    <row r="26" spans="1:20" ht="12" customHeight="1">
      <c r="A26" s="2">
        <v>26</v>
      </c>
      <c r="B26" s="56" t="s">
        <v>27</v>
      </c>
      <c r="C26" s="56"/>
      <c r="D26" s="3">
        <f>'FTA Worksheet'!D28</f>
        <v>197001</v>
      </c>
      <c r="E26" s="3">
        <f>'FTA Worksheet'!E28</f>
        <v>240398</v>
      </c>
      <c r="F26" s="3">
        <f>'FTA Worksheet'!F28</f>
        <v>244983</v>
      </c>
      <c r="G26" s="3">
        <f>'FTA Worksheet'!G28</f>
        <v>261497</v>
      </c>
      <c r="H26" s="3">
        <f>'FTA Worksheet'!H28</f>
        <v>264176</v>
      </c>
      <c r="I26" s="3">
        <f>'FTA Worksheet'!I28</f>
        <v>259598</v>
      </c>
      <c r="J26" s="3">
        <f>'FTA Worksheet'!J28</f>
        <v>273101</v>
      </c>
      <c r="K26" s="3">
        <f>'FTA Worksheet'!K28</f>
        <v>308252</v>
      </c>
      <c r="L26" s="3">
        <f>'FTA Worksheet'!L28</f>
        <v>293470</v>
      </c>
      <c r="M26" s="3">
        <f>'FTA Worksheet'!M28</f>
        <v>289503</v>
      </c>
      <c r="N26" s="3">
        <f>'FTA Worksheet'!N28</f>
        <v>0</v>
      </c>
      <c r="O26" s="3">
        <f>'FTA Worksheet'!O28</f>
        <v>0</v>
      </c>
      <c r="P26" s="3">
        <f>'FTA Worksheet'!P28</f>
        <v>0</v>
      </c>
      <c r="Q26" s="3">
        <f>'FTA Worksheet'!Q28</f>
        <v>0</v>
      </c>
      <c r="R26" s="10"/>
      <c r="S26" s="10"/>
      <c r="T26" s="38"/>
    </row>
    <row r="27" spans="1:20" ht="12" customHeight="1">
      <c r="A27" s="2">
        <v>27</v>
      </c>
      <c r="B27" s="56" t="s">
        <v>20</v>
      </c>
      <c r="C27" s="56"/>
      <c r="D27" s="3">
        <f>'FTA Worksheet'!D29+'FTA Worksheet'!D33</f>
        <v>40855</v>
      </c>
      <c r="E27" s="3">
        <f>'FTA Worksheet'!E29+'FTA Worksheet'!E33</f>
        <v>57125</v>
      </c>
      <c r="F27" s="3">
        <f>'FTA Worksheet'!F29+'FTA Worksheet'!F33</f>
        <v>60763</v>
      </c>
      <c r="G27" s="3">
        <f>'FTA Worksheet'!G29+'FTA Worksheet'!G33</f>
        <v>66833</v>
      </c>
      <c r="H27" s="3">
        <f>'FTA Worksheet'!H29+'FTA Worksheet'!H33</f>
        <v>70327</v>
      </c>
      <c r="I27" s="3">
        <f>'FTA Worksheet'!I29+'FTA Worksheet'!I33</f>
        <v>79975</v>
      </c>
      <c r="J27" s="3">
        <f>'FTA Worksheet'!J29+'FTA Worksheet'!J33</f>
        <v>48291</v>
      </c>
      <c r="K27" s="3">
        <f>'FTA Worksheet'!K29+'FTA Worksheet'!K33</f>
        <v>94562</v>
      </c>
      <c r="L27" s="3">
        <f>'FTA Worksheet'!L29+'FTA Worksheet'!L33</f>
        <v>43265</v>
      </c>
      <c r="M27" s="3">
        <f>'FTA Worksheet'!M29+'FTA Worksheet'!M33</f>
        <v>33353</v>
      </c>
      <c r="N27" s="3">
        <f>'FTA Worksheet'!N29+'FTA Worksheet'!N33</f>
        <v>0</v>
      </c>
      <c r="O27" s="3">
        <f>'FTA Worksheet'!O29+'FTA Worksheet'!O33</f>
        <v>0</v>
      </c>
      <c r="P27" s="3">
        <f>'FTA Worksheet'!P29+'FTA Worksheet'!P33</f>
        <v>0</v>
      </c>
      <c r="Q27" s="3">
        <f>'FTA Worksheet'!Q29+'FTA Worksheet'!Q33</f>
        <v>0</v>
      </c>
      <c r="R27" s="10"/>
      <c r="S27" s="10"/>
      <c r="T27" s="38"/>
    </row>
    <row r="28" spans="1:20" ht="12" customHeight="1">
      <c r="A28" s="2">
        <v>28</v>
      </c>
      <c r="B28" s="56" t="s">
        <v>21</v>
      </c>
      <c r="C28" s="56"/>
      <c r="D28" s="3">
        <f>'FTA Worksheet'!D30+'FTA Worksheet'!D34</f>
        <v>3185</v>
      </c>
      <c r="E28" s="3">
        <f>'FTA Worksheet'!E30+'FTA Worksheet'!E34</f>
        <v>12345</v>
      </c>
      <c r="F28" s="3">
        <f>'FTA Worksheet'!F30+'FTA Worksheet'!F34</f>
        <v>7128</v>
      </c>
      <c r="G28" s="3">
        <f>'FTA Worksheet'!G30+'FTA Worksheet'!G34</f>
        <v>13432</v>
      </c>
      <c r="H28" s="3">
        <f>'FTA Worksheet'!H30+'FTA Worksheet'!H34</f>
        <v>15948</v>
      </c>
      <c r="I28" s="3">
        <f>'FTA Worksheet'!I30+'FTA Worksheet'!I34</f>
        <v>9904</v>
      </c>
      <c r="J28" s="3">
        <f>'FTA Worksheet'!J30+'FTA Worksheet'!J34</f>
        <v>27814</v>
      </c>
      <c r="K28" s="3">
        <f>'FTA Worksheet'!K30+'FTA Worksheet'!K34</f>
        <v>25829</v>
      </c>
      <c r="L28" s="3">
        <f>'FTA Worksheet'!L30+'FTA Worksheet'!L34</f>
        <v>35998</v>
      </c>
      <c r="M28" s="3">
        <f>'FTA Worksheet'!M30+'FTA Worksheet'!M34</f>
        <v>7390</v>
      </c>
      <c r="N28" s="3">
        <f>'FTA Worksheet'!N30+'FTA Worksheet'!N34</f>
        <v>0</v>
      </c>
      <c r="O28" s="3">
        <f>'FTA Worksheet'!O30+'FTA Worksheet'!O34</f>
        <v>0</v>
      </c>
      <c r="P28" s="3">
        <f>'FTA Worksheet'!P30+'FTA Worksheet'!P34</f>
        <v>0</v>
      </c>
      <c r="Q28" s="3">
        <f>'FTA Worksheet'!Q30+'FTA Worksheet'!Q34</f>
        <v>0</v>
      </c>
      <c r="R28" s="10"/>
      <c r="S28" s="10"/>
      <c r="T28" s="38"/>
    </row>
    <row r="29" spans="1:20" ht="12" customHeight="1">
      <c r="A29" s="2">
        <v>29</v>
      </c>
      <c r="B29" s="56" t="s">
        <v>22</v>
      </c>
      <c r="C29" s="56"/>
      <c r="D29" s="3">
        <f>'FTA Worksheet'!D31+'FTA Worksheet'!D35</f>
        <v>377</v>
      </c>
      <c r="E29" s="3">
        <f>'FTA Worksheet'!E31+'FTA Worksheet'!E35</f>
        <v>987</v>
      </c>
      <c r="F29" s="3">
        <f>'FTA Worksheet'!F31+'FTA Worksheet'!F35</f>
        <v>1007</v>
      </c>
      <c r="G29" s="3">
        <f>'FTA Worksheet'!G31+'FTA Worksheet'!G35</f>
        <v>733</v>
      </c>
      <c r="H29" s="3">
        <f>'FTA Worksheet'!H31+'FTA Worksheet'!H35</f>
        <v>694</v>
      </c>
      <c r="I29" s="3">
        <f>'FTA Worksheet'!I31+'FTA Worksheet'!I35</f>
        <v>35</v>
      </c>
      <c r="J29" s="3">
        <f>'FTA Worksheet'!J31+'FTA Worksheet'!J35</f>
        <v>325</v>
      </c>
      <c r="K29" s="3">
        <f>'FTA Worksheet'!K31+'FTA Worksheet'!K35</f>
        <v>614</v>
      </c>
      <c r="L29" s="3">
        <f>'FTA Worksheet'!L31+'FTA Worksheet'!L35</f>
        <v>789</v>
      </c>
      <c r="M29" s="3">
        <f>'FTA Worksheet'!M31+'FTA Worksheet'!M35</f>
        <v>498</v>
      </c>
      <c r="N29" s="3">
        <f>'FTA Worksheet'!N31+'FTA Worksheet'!N35</f>
        <v>0</v>
      </c>
      <c r="O29" s="3">
        <f>'FTA Worksheet'!O31+'FTA Worksheet'!O35</f>
        <v>0</v>
      </c>
      <c r="P29" s="3">
        <f>'FTA Worksheet'!P31+'FTA Worksheet'!P35</f>
        <v>0</v>
      </c>
      <c r="Q29" s="3">
        <f>'FTA Worksheet'!Q31+'FTA Worksheet'!Q35</f>
        <v>0</v>
      </c>
      <c r="R29" s="10"/>
      <c r="S29" s="10"/>
      <c r="T29" s="38"/>
    </row>
    <row r="30" spans="1:20" ht="12" customHeight="1">
      <c r="A30" s="2">
        <v>30</v>
      </c>
      <c r="B30" s="56" t="s">
        <v>23</v>
      </c>
      <c r="C30" s="56"/>
      <c r="D30" s="3">
        <f>'FTA Worksheet'!D32+'FTA Worksheet'!D36</f>
        <v>139</v>
      </c>
      <c r="E30" s="3">
        <f>'FTA Worksheet'!E32+'FTA Worksheet'!E36</f>
        <v>136</v>
      </c>
      <c r="F30" s="3">
        <f>'FTA Worksheet'!F32+'FTA Worksheet'!F36</f>
        <v>92</v>
      </c>
      <c r="G30" s="3">
        <f>'FTA Worksheet'!G32+'FTA Worksheet'!G36</f>
        <v>148</v>
      </c>
      <c r="H30" s="3">
        <f>'FTA Worksheet'!H32+'FTA Worksheet'!H36</f>
        <v>170</v>
      </c>
      <c r="I30" s="3">
        <f>'FTA Worksheet'!I32+'FTA Worksheet'!I36</f>
        <v>60</v>
      </c>
      <c r="J30" s="3">
        <f>'FTA Worksheet'!J32+'FTA Worksheet'!J36</f>
        <v>6167</v>
      </c>
      <c r="K30" s="3">
        <f>'FTA Worksheet'!K32+'FTA Worksheet'!K36</f>
        <v>6814</v>
      </c>
      <c r="L30" s="3">
        <f>'FTA Worksheet'!L32+'FTA Worksheet'!L36</f>
        <v>6141</v>
      </c>
      <c r="M30" s="3">
        <f>'FTA Worksheet'!M32+'FTA Worksheet'!M36</f>
        <v>435</v>
      </c>
      <c r="N30" s="3">
        <f>'FTA Worksheet'!N32+'FTA Worksheet'!N36</f>
        <v>0</v>
      </c>
      <c r="O30" s="3">
        <f>'FTA Worksheet'!O32+'FTA Worksheet'!O36</f>
        <v>0</v>
      </c>
      <c r="P30" s="3">
        <f>'FTA Worksheet'!P32+'FTA Worksheet'!P36</f>
        <v>0</v>
      </c>
      <c r="Q30" s="3">
        <f>'FTA Worksheet'!Q32+'FTA Worksheet'!Q36</f>
        <v>0</v>
      </c>
      <c r="R30" s="10"/>
      <c r="S30" s="10"/>
      <c r="T30" s="38"/>
    </row>
    <row r="31" spans="1:20" ht="12" customHeight="1">
      <c r="A31" s="2">
        <v>31</v>
      </c>
      <c r="B31" s="57" t="s">
        <v>77</v>
      </c>
      <c r="C31" s="56"/>
      <c r="D31" s="3">
        <f>'FTA Worksheet'!D37</f>
        <v>16943</v>
      </c>
      <c r="E31" s="3">
        <f>'FTA Worksheet'!E37</f>
        <v>16092</v>
      </c>
      <c r="F31" s="3">
        <f>'FTA Worksheet'!F37</f>
        <v>17171</v>
      </c>
      <c r="G31" s="3">
        <f>'FTA Worksheet'!G37</f>
        <v>17175</v>
      </c>
      <c r="H31" s="3">
        <f>'FTA Worksheet'!H37</f>
        <v>18875</v>
      </c>
      <c r="I31" s="3">
        <f>'FTA Worksheet'!I37</f>
        <v>19555</v>
      </c>
      <c r="J31" s="3">
        <f>'FTA Worksheet'!J37</f>
        <v>19472</v>
      </c>
      <c r="K31" s="3">
        <f>'FTA Worksheet'!K37</f>
        <v>19954</v>
      </c>
      <c r="L31" s="3">
        <f>'FTA Worksheet'!L37</f>
        <v>7645</v>
      </c>
      <c r="M31" s="3">
        <f>'FTA Worksheet'!M37</f>
        <v>6426</v>
      </c>
      <c r="N31" s="3">
        <f>'FTA Worksheet'!N37</f>
        <v>0</v>
      </c>
      <c r="O31" s="3">
        <f>'FTA Worksheet'!O37</f>
        <v>0</v>
      </c>
      <c r="P31" s="3">
        <f>'FTA Worksheet'!P37</f>
        <v>0</v>
      </c>
      <c r="Q31" s="3">
        <f>'FTA Worksheet'!Q37</f>
        <v>0</v>
      </c>
      <c r="R31" s="10"/>
      <c r="S31" s="10"/>
      <c r="T31" s="38"/>
    </row>
    <row r="32" spans="1:20" ht="12" customHeight="1">
      <c r="A32" s="2">
        <v>32</v>
      </c>
      <c r="B32" s="56" t="s">
        <v>26</v>
      </c>
      <c r="C32" s="56"/>
      <c r="D32" s="3">
        <f>'FTA Worksheet'!D38</f>
        <v>61505</v>
      </c>
      <c r="E32" s="3">
        <f>'FTA Worksheet'!E38</f>
        <v>87863</v>
      </c>
      <c r="F32" s="3">
        <f>'FTA Worksheet'!F38</f>
        <v>86164</v>
      </c>
      <c r="G32" s="3">
        <f>'FTA Worksheet'!G38</f>
        <v>98998</v>
      </c>
      <c r="H32" s="3">
        <f>'FTA Worksheet'!H38</f>
        <v>106017</v>
      </c>
      <c r="I32" s="3">
        <f>'FTA Worksheet'!I38</f>
        <v>109532</v>
      </c>
      <c r="J32" s="3">
        <f>'FTA Worksheet'!J38</f>
        <v>102070</v>
      </c>
      <c r="K32" s="3">
        <f>'FTA Worksheet'!K38</f>
        <v>147776</v>
      </c>
      <c r="L32" s="3">
        <f>'FTA Worksheet'!L38</f>
        <v>93840</v>
      </c>
      <c r="M32" s="3">
        <f>'FTA Worksheet'!M38</f>
        <v>48103</v>
      </c>
      <c r="N32" s="3">
        <f>'FTA Worksheet'!N38</f>
        <v>0</v>
      </c>
      <c r="O32" s="3">
        <f>'FTA Worksheet'!O38</f>
        <v>0</v>
      </c>
      <c r="P32" s="3">
        <f>'FTA Worksheet'!P38</f>
        <v>0</v>
      </c>
      <c r="Q32" s="3">
        <f>'FTA Worksheet'!Q38</f>
        <v>0</v>
      </c>
      <c r="R32" s="10"/>
      <c r="S32" s="10"/>
      <c r="T32" s="38"/>
    </row>
    <row r="33" spans="1:20" ht="12" customHeight="1">
      <c r="A33" s="2">
        <v>33</v>
      </c>
      <c r="B33" s="54" t="s">
        <v>16</v>
      </c>
      <c r="C33" s="55"/>
      <c r="D33" s="3">
        <f>'FTA Worksheet'!D39</f>
        <v>82913</v>
      </c>
      <c r="E33" s="3">
        <f>'FTA Worksheet'!E39</f>
        <v>78041</v>
      </c>
      <c r="F33" s="3">
        <f>'FTA Worksheet'!F39</f>
        <v>79880</v>
      </c>
      <c r="G33" s="3">
        <f>'FTA Worksheet'!G39</f>
        <v>80111</v>
      </c>
      <c r="H33" s="3">
        <f>'FTA Worksheet'!H39</f>
        <v>78540</v>
      </c>
      <c r="I33" s="3">
        <f>'FTA Worksheet'!I39</f>
        <v>74733</v>
      </c>
      <c r="J33" s="3">
        <f>'FTA Worksheet'!J39</f>
        <v>102931</v>
      </c>
      <c r="K33" s="3">
        <f>'FTA Worksheet'!K39</f>
        <v>87266</v>
      </c>
      <c r="L33" s="3">
        <f>'FTA Worksheet'!L39</f>
        <v>104754</v>
      </c>
      <c r="M33" s="3">
        <f>'FTA Worksheet'!M39</f>
        <v>120868</v>
      </c>
      <c r="N33" s="3">
        <f>'FTA Worksheet'!N39</f>
        <v>0</v>
      </c>
      <c r="O33" s="3">
        <f>'FTA Worksheet'!O39</f>
        <v>0</v>
      </c>
      <c r="P33" s="3">
        <f>'FTA Worksheet'!P39</f>
        <v>0</v>
      </c>
      <c r="Q33" s="3">
        <f>'FTA Worksheet'!Q39</f>
        <v>0</v>
      </c>
      <c r="R33" s="10"/>
      <c r="S33" s="10"/>
      <c r="T33" s="38"/>
    </row>
    <row r="34" spans="1:20" ht="12" customHeight="1">
      <c r="A34" s="2">
        <v>34</v>
      </c>
      <c r="B34" s="66" t="s">
        <v>35</v>
      </c>
      <c r="C34" s="67"/>
      <c r="D34" s="10"/>
      <c r="E34" s="10"/>
      <c r="F34" s="10"/>
      <c r="G34" s="10"/>
      <c r="H34" s="10"/>
      <c r="I34" s="10"/>
      <c r="J34" s="10"/>
      <c r="K34" s="10"/>
      <c r="L34" s="10"/>
      <c r="M34" s="10"/>
      <c r="N34" s="10"/>
      <c r="O34" s="10"/>
      <c r="P34" s="10"/>
      <c r="Q34" s="10"/>
      <c r="R34" s="10"/>
      <c r="S34" s="10"/>
      <c r="T34" s="38"/>
    </row>
    <row r="35" spans="1:20" ht="12" customHeight="1">
      <c r="A35" s="2">
        <v>35</v>
      </c>
      <c r="B35" s="57" t="s">
        <v>97</v>
      </c>
      <c r="C35" s="56"/>
      <c r="D35" s="3" t="str">
        <f>IF('FTA Worksheet'!D42=0," ",'FTA Worksheet'!D42)</f>
        <v> </v>
      </c>
      <c r="E35" s="3" t="str">
        <f>IF('FTA Worksheet'!E42=0," ",'FTA Worksheet'!E42)</f>
        <v> </v>
      </c>
      <c r="F35" s="3" t="str">
        <f>IF('FTA Worksheet'!F42=0," ",'FTA Worksheet'!F42)</f>
        <v> </v>
      </c>
      <c r="G35" s="3" t="str">
        <f>IF('FTA Worksheet'!G42=0," ",'FTA Worksheet'!G42)</f>
        <v> </v>
      </c>
      <c r="H35" s="3" t="str">
        <f>IF('FTA Worksheet'!H42=0," ",'FTA Worksheet'!H42)</f>
        <v> </v>
      </c>
      <c r="I35" s="3" t="str">
        <f>IF('FTA Worksheet'!I42=0," ",'FTA Worksheet'!I42)</f>
        <v> </v>
      </c>
      <c r="J35" s="3" t="str">
        <f>IF('FTA Worksheet'!J42=0," ",'FTA Worksheet'!J42)</f>
        <v> </v>
      </c>
      <c r="K35" s="3" t="str">
        <f>IF('FTA Worksheet'!K42=0," ",'FTA Worksheet'!K42)</f>
        <v> </v>
      </c>
      <c r="L35" s="3" t="str">
        <f>IF('FTA Worksheet'!L42=0," ",'FTA Worksheet'!L42)</f>
        <v> </v>
      </c>
      <c r="M35" s="3" t="str">
        <f>IF('FTA Worksheet'!M42=0," ",'FTA Worksheet'!M42)</f>
        <v> </v>
      </c>
      <c r="N35" s="3" t="str">
        <f>IF('FTA Worksheet'!N42=0," ",'FTA Worksheet'!N42)</f>
        <v> </v>
      </c>
      <c r="O35" s="3" t="str">
        <f>IF('FTA Worksheet'!O42=0," ",'FTA Worksheet'!O42)</f>
        <v> </v>
      </c>
      <c r="P35" s="3" t="str">
        <f>IF('FTA Worksheet'!P42=0," ",'FTA Worksheet'!P42)</f>
        <v> </v>
      </c>
      <c r="Q35" s="3" t="str">
        <f>IF('FTA Worksheet'!Q42=0," ",'FTA Worksheet'!Q42)</f>
        <v> </v>
      </c>
      <c r="R35" s="10"/>
      <c r="S35" s="10"/>
      <c r="T35" s="38"/>
    </row>
    <row r="36" spans="1:20" ht="12" customHeight="1">
      <c r="A36" s="2">
        <v>36</v>
      </c>
      <c r="B36" s="56" t="s">
        <v>44</v>
      </c>
      <c r="C36" s="56"/>
      <c r="D36" s="3">
        <f>IF('FTA Worksheet'!D43=0," ",'FTA Worksheet'!D43)</f>
        <v>15</v>
      </c>
      <c r="E36" s="3">
        <f>IF('FTA Worksheet'!E43=0," ",'FTA Worksheet'!E43)</f>
        <v>15</v>
      </c>
      <c r="F36" s="3">
        <f>IF('FTA Worksheet'!F43=0," ",'FTA Worksheet'!F43)</f>
        <v>16</v>
      </c>
      <c r="G36" s="3">
        <f>IF('FTA Worksheet'!G43=0," ",'FTA Worksheet'!G43)</f>
        <v>16</v>
      </c>
      <c r="H36" s="3">
        <f>IF('FTA Worksheet'!H43=0," ",'FTA Worksheet'!H43)</f>
        <v>16</v>
      </c>
      <c r="I36" s="3">
        <f>IF('FTA Worksheet'!I43=0," ",'FTA Worksheet'!I43)</f>
        <v>16</v>
      </c>
      <c r="J36" s="3">
        <f>IF('FTA Worksheet'!J43=0," ",'FTA Worksheet'!J43)</f>
        <v>16</v>
      </c>
      <c r="K36" s="3">
        <f>IF('FTA Worksheet'!K43=0," ",'FTA Worksheet'!K43)</f>
        <v>16</v>
      </c>
      <c r="L36" s="3">
        <f>IF('FTA Worksheet'!L43=0," ",'FTA Worksheet'!L43)</f>
        <v>16</v>
      </c>
      <c r="M36" s="3">
        <f>IF('FTA Worksheet'!M43=0," ",'FTA Worksheet'!M43)</f>
        <v>16</v>
      </c>
      <c r="N36" s="3" t="str">
        <f>IF('FTA Worksheet'!N43=0," ",'FTA Worksheet'!N43)</f>
        <v> </v>
      </c>
      <c r="O36" s="3" t="str">
        <f>IF('FTA Worksheet'!O43=0," ",'FTA Worksheet'!O43)</f>
        <v> </v>
      </c>
      <c r="P36" s="3" t="str">
        <f>IF('FTA Worksheet'!P43=0," ",'FTA Worksheet'!P43)</f>
        <v> </v>
      </c>
      <c r="Q36" s="3" t="str">
        <f>IF('FTA Worksheet'!Q43=0," ",'FTA Worksheet'!Q43)</f>
        <v> </v>
      </c>
      <c r="R36" s="10"/>
      <c r="S36" s="10"/>
      <c r="T36" s="38"/>
    </row>
    <row r="37" spans="1:20" ht="12" customHeight="1">
      <c r="A37" s="2">
        <v>37</v>
      </c>
      <c r="B37" s="54" t="s">
        <v>45</v>
      </c>
      <c r="C37" s="55"/>
      <c r="D37" s="3" t="str">
        <f>IF('FTA Worksheet'!D44=0," ",'FTA Worksheet'!D44)</f>
        <v> </v>
      </c>
      <c r="E37" s="3" t="str">
        <f>IF('FTA Worksheet'!E44=0," ",'FTA Worksheet'!E44)</f>
        <v> </v>
      </c>
      <c r="F37" s="3" t="str">
        <f>IF('FTA Worksheet'!F44=0," ",'FTA Worksheet'!F44)</f>
        <v> </v>
      </c>
      <c r="G37" s="3" t="str">
        <f>IF('FTA Worksheet'!G44=0," ",'FTA Worksheet'!G44)</f>
        <v> </v>
      </c>
      <c r="H37" s="3" t="str">
        <f>IF('FTA Worksheet'!H44=0," ",'FTA Worksheet'!H44)</f>
        <v> </v>
      </c>
      <c r="I37" s="3" t="str">
        <f>IF('FTA Worksheet'!I44=0," ",'FTA Worksheet'!I44)</f>
        <v> </v>
      </c>
      <c r="J37" s="3" t="str">
        <f>IF('FTA Worksheet'!J44=0," ",'FTA Worksheet'!J44)</f>
        <v> </v>
      </c>
      <c r="K37" s="3" t="str">
        <f>IF('FTA Worksheet'!K44=0," ",'FTA Worksheet'!K44)</f>
        <v> </v>
      </c>
      <c r="L37" s="3" t="str">
        <f>IF('FTA Worksheet'!L44=0," ",'FTA Worksheet'!L44)</f>
        <v> </v>
      </c>
      <c r="M37" s="3" t="str">
        <f>IF('FTA Worksheet'!M44=0," ",'FTA Worksheet'!M44)</f>
        <v> </v>
      </c>
      <c r="N37" s="3" t="str">
        <f>IF('FTA Worksheet'!N44=0," ",'FTA Worksheet'!N44)</f>
        <v> </v>
      </c>
      <c r="O37" s="3" t="str">
        <f>IF('FTA Worksheet'!O44=0," ",'FTA Worksheet'!O44)</f>
        <v> </v>
      </c>
      <c r="P37" s="3" t="str">
        <f>IF('FTA Worksheet'!P44=0," ",'FTA Worksheet'!P44)</f>
        <v> </v>
      </c>
      <c r="Q37" s="3" t="str">
        <f>IF('FTA Worksheet'!Q44=0," ",'FTA Worksheet'!Q44)</f>
        <v> </v>
      </c>
      <c r="R37" s="10"/>
      <c r="S37" s="10"/>
      <c r="T37" s="38"/>
    </row>
    <row r="38" spans="1:20" ht="12" customHeight="1">
      <c r="A38" s="2">
        <v>38</v>
      </c>
      <c r="B38" s="56" t="s">
        <v>43</v>
      </c>
      <c r="C38" s="56"/>
      <c r="D38" s="3">
        <f>IF(D9=0," ",D9*100/D5)</f>
        <v>359.8955361453715</v>
      </c>
      <c r="E38" s="3">
        <f>IF(E9=0," ",E9*100/E5)</f>
        <v>153.95428880810582</v>
      </c>
      <c r="F38" s="3">
        <f>IF(F9=0," ",SUM($F9:F9)*100/SUM($F5:F5))</f>
        <v>127.32371794871794</v>
      </c>
      <c r="G38" s="3">
        <f>IF(G9=0," ",SUM($F9:G9)*100/SUM($F5:G5))</f>
        <v>159.2568629263333</v>
      </c>
      <c r="H38" s="3">
        <f>IF(H9=0," ",SUM($F9:H9)*100/SUM($F5:H5))</f>
        <v>171.18202539889288</v>
      </c>
      <c r="I38" s="3">
        <f>IF(I9=0," ",SUM($F9:I9)*100/SUM($F5:I5))</f>
        <v>173.0883613085337</v>
      </c>
      <c r="J38" s="3">
        <f>IF(J9=0," ",SUM($F9:J9)*100/SUM($F5:J5))</f>
        <v>160.52343366441332</v>
      </c>
      <c r="K38" s="3">
        <f>IF(K9=0," ",SUM($F9:K9)*100/SUM($F5:K5))</f>
        <v>157.56803523674688</v>
      </c>
      <c r="L38" s="3">
        <f>IF(L9=0," ",SUM($F9:L9)*100/SUM($F5:L5))</f>
        <v>156.1421567299618</v>
      </c>
      <c r="M38" s="3">
        <f>IF(M9=0," ",SUM($F9:M9)*100/SUM($F5:M5))</f>
        <v>152.87746374116773</v>
      </c>
      <c r="N38" s="3" t="str">
        <f>IF(N9=0," ",SUM($F9:N9)*100/SUM($F5:N5))</f>
        <v> </v>
      </c>
      <c r="O38" s="3" t="str">
        <f>IF(O9=0," ",SUM($F9:O9)*100/SUM($F5:O5))</f>
        <v> </v>
      </c>
      <c r="P38" s="3" t="str">
        <f>IF(P9=0," ",SUM($F9:P9)*100/SUM($F5:P5))</f>
        <v> </v>
      </c>
      <c r="Q38" s="3" t="str">
        <f>IF(Q9=0," ",SUM($F9:Q9)*100/SUM($F5:Q5))</f>
        <v> </v>
      </c>
      <c r="R38" s="10"/>
      <c r="S38" s="10"/>
      <c r="T38" s="38"/>
    </row>
    <row r="39" spans="1:20" ht="12" customHeight="1">
      <c r="A39" s="2">
        <v>39</v>
      </c>
      <c r="B39" s="54" t="s">
        <v>24</v>
      </c>
      <c r="C39" s="55"/>
      <c r="D39" s="3">
        <f>IF('FTA Worksheet'!D45=0,"",'FTA Worksheet'!D45)</f>
        <v>78</v>
      </c>
      <c r="E39" s="3">
        <f>IF('FTA Worksheet'!E45=0,"",'FTA Worksheet'!E45)</f>
        <v>93</v>
      </c>
      <c r="F39" s="3">
        <f>IF('FTA Worksheet'!F45=0,"",'FTA Worksheet'!F45)</f>
        <v>97</v>
      </c>
      <c r="G39" s="3">
        <f>IF('FTA Worksheet'!G45=0,"",'FTA Worksheet'!G45)</f>
        <v>99</v>
      </c>
      <c r="H39" s="3">
        <f>IF('FTA Worksheet'!H45=0,"",'FTA Worksheet'!H45)</f>
        <v>97</v>
      </c>
      <c r="I39" s="3">
        <f>IF('FTA Worksheet'!I45=0,"",'FTA Worksheet'!I45)</f>
        <v>94</v>
      </c>
      <c r="J39" s="3">
        <f>IF('FTA Worksheet'!J45=0,"",'FTA Worksheet'!J45)</f>
        <v>91</v>
      </c>
      <c r="K39" s="3">
        <f>IF('FTA Worksheet'!K45=0,"",'FTA Worksheet'!K45)</f>
        <v>93</v>
      </c>
      <c r="L39" s="3">
        <f>IF('FTA Worksheet'!L45=0,"",'FTA Worksheet'!L45)</f>
        <v>106</v>
      </c>
      <c r="M39" s="3">
        <f>IF('FTA Worksheet'!M45=0,"",'FTA Worksheet'!M45)</f>
        <v>118</v>
      </c>
      <c r="N39" s="3">
        <f>IF('FTA Worksheet'!N45=0,"",'FTA Worksheet'!N45)</f>
      </c>
      <c r="O39" s="3">
        <f>IF('FTA Worksheet'!O45=0,"",'FTA Worksheet'!O45)</f>
      </c>
      <c r="P39" s="3">
        <f>IF('FTA Worksheet'!P45=0,"",'FTA Worksheet'!P45)</f>
      </c>
      <c r="Q39" s="3">
        <f>IF('FTA Worksheet'!Q45=0,"",'FTA Worksheet'!Q45)</f>
      </c>
      <c r="R39" s="10"/>
      <c r="S39" s="10"/>
      <c r="T39" s="38"/>
    </row>
    <row r="40" spans="1:20" ht="12" customHeight="1">
      <c r="A40" s="2">
        <v>40</v>
      </c>
      <c r="B40" s="56" t="s">
        <v>25</v>
      </c>
      <c r="C40" s="56"/>
      <c r="D40" s="3">
        <f>IF(D19=0," ",SUM(D19:D22)*100/(D32+D33))</f>
        <v>140.65005747206027</v>
      </c>
      <c r="E40" s="3">
        <f>IF(SUM(E19:E21)=0," ",SUM(E19:E22)*100/(E32+E33))</f>
        <v>116.51075320667374</v>
      </c>
      <c r="F40" s="3">
        <f aca="true" t="shared" si="5" ref="F40:Q40">IF(F19=0," ",SUM(F19:F22)*100/(F32+F33))</f>
        <v>121.37023921370239</v>
      </c>
      <c r="G40" s="3">
        <f t="shared" si="5"/>
        <v>120.33119497066032</v>
      </c>
      <c r="H40" s="3">
        <f t="shared" si="5"/>
        <v>118.22797292977238</v>
      </c>
      <c r="I40" s="3">
        <f t="shared" si="5"/>
        <v>111.59200065123599</v>
      </c>
      <c r="J40" s="3">
        <f t="shared" si="5"/>
        <v>110.5267779181565</v>
      </c>
      <c r="K40" s="3">
        <f t="shared" si="5"/>
        <v>107.35187753678066</v>
      </c>
      <c r="L40" s="3">
        <f t="shared" si="5"/>
        <v>128.0597601135986</v>
      </c>
      <c r="M40" s="3">
        <f t="shared" si="5"/>
        <v>130.2489776352155</v>
      </c>
      <c r="N40" s="3" t="str">
        <f t="shared" si="5"/>
        <v> </v>
      </c>
      <c r="O40" s="3" t="str">
        <f t="shared" si="5"/>
        <v> </v>
      </c>
      <c r="P40" s="3" t="str">
        <f t="shared" si="5"/>
        <v> </v>
      </c>
      <c r="Q40" s="3" t="str">
        <f t="shared" si="5"/>
        <v> </v>
      </c>
      <c r="R40" s="10"/>
      <c r="S40" s="10"/>
      <c r="T40" s="38"/>
    </row>
    <row r="41" spans="1:20" ht="12" customHeight="1">
      <c r="A41" s="2">
        <v>41</v>
      </c>
      <c r="B41" s="56" t="s">
        <v>42</v>
      </c>
      <c r="C41" s="56"/>
      <c r="D41" s="3">
        <f>IF(D10=0," ",IF((D12-D13)&gt;=0,D7*100/D10,D7*100/(D10+D13-D12)))</f>
        <v>122.83945345858241</v>
      </c>
      <c r="E41" s="3">
        <f>IF(E10=0," ",IF((E12-E13)&gt;=0,E7*100/E10,E7*100/(E10+E13-E12)))</f>
        <v>115.17904089859556</v>
      </c>
      <c r="F41" s="3">
        <f>IF(F10=0," ",IF((SUM($F12:F12)-SUM($F13:F13))&gt;=0,SUM($F7:F7)*100/SUM($F10:F10),SUM($F7:F7)*100/(SUM($F10:F10)+SUM($F13:F13)-SUM($F12:F12))))</f>
        <v>163.57249906331958</v>
      </c>
      <c r="G41" s="3">
        <f>IF(G10=0," ",IF((SUM($F12:G12)-SUM($F13:G13))&gt;=0,SUM($F7:G7)*100/SUM($F10:G10),SUM($F7:G7)*100/(SUM($F10:G10)+SUM($F13:G13)-SUM($F12:G12))))</f>
        <v>132.33669013456912</v>
      </c>
      <c r="H41" s="3">
        <f>IF(H10=0," ",IF((SUM($F12:H12)-SUM($F13:H13))&gt;=0,SUM($F7:H7)*100/SUM($F10:H10),SUM($F7:H7)*100/(SUM($F10:H10)+SUM($F13:H13)-SUM($F12:H12))))</f>
        <v>113.11535325704968</v>
      </c>
      <c r="I41" s="3">
        <f>IF(I10=0," ",IF((SUM($F12:I12)-SUM($F13:I13))&gt;=0,SUM($F7:I7)*100/SUM($F10:I10),SUM($F7:I7)*100/(SUM($F10:I10)+SUM($F13:I13)-SUM($F12:I12))))</f>
        <v>100.94568224218901</v>
      </c>
      <c r="J41" s="3">
        <f>IF(J10=0," ",IF((SUM($F12:J12)-SUM($F13:J13))&gt;=0,SUM($F7:J7)*100/SUM($F10:J10),SUM($F7:J7)*100/(SUM($F10:J10)+SUM($F13:J13)-SUM($F12:J12))))</f>
        <v>109.3125598892714</v>
      </c>
      <c r="K41" s="3">
        <f>IF(K10=0," ",IF((SUM($F12:K12)-SUM($F13:K13))&gt;=0,SUM($F7:K7)*100/SUM($F10:K10),SUM($F7:K7)*100/(SUM($F10:K10)+SUM($F13:K13)-SUM($F12:K12))))</f>
        <v>116.84015485892472</v>
      </c>
      <c r="L41" s="3">
        <f>IF(L10=0," ",IF((SUM($F12:L12)-SUM($F13:L13))&gt;=0,SUM($F7:L7)*100/SUM($F10:L10),SUM($F7:L7)*100/(SUM($F10:L10)+SUM($F13:L13)-SUM($F12:L12))))</f>
        <v>115.7740154293994</v>
      </c>
      <c r="M41" s="3">
        <f>IF(M10=0," ",IF((SUM($F12:M12)-SUM($F13:M13))&gt;=0,SUM($F7:M7)*100/SUM($F10:M10),SUM($F7:M7)*100/(SUM($F10:M10)+SUM($F13:M13)-SUM($F12:M12))))</f>
        <v>117.78674955637334</v>
      </c>
      <c r="N41" s="3" t="str">
        <f>IF(N10=0," ",IF((SUM($F12:N12)-SUM($F13:N13))&gt;=0,SUM($F7:N7)*100/SUM($F10:N10),SUM($F7:N7)*100/(SUM($F10:N10)+SUM($F13:N13)-SUM($F12:N12))))</f>
        <v> </v>
      </c>
      <c r="O41" s="3" t="str">
        <f>IF(O10=0," ",IF((SUM($F12:O12)-SUM($F13:O13))&gt;=0,SUM($F7:O7)*100/SUM($F10:O10),SUM($F7:O7)*100/(SUM($F10:O10)+SUM($F13:O13)-SUM($F12:O12))))</f>
        <v> </v>
      </c>
      <c r="P41" s="3" t="str">
        <f>IF(P10=0," ",IF((SUM($F12:P12)-SUM($F13:P13))&gt;=0,SUM($F7:P7)*100/SUM($F10:P10),SUM($F7:P7)*100/(SUM($F10:P10)+SUM($F13:P13)-SUM($F12:P12))))</f>
        <v> </v>
      </c>
      <c r="Q41" s="3" t="str">
        <f>IF(Q10=0," ",IF((SUM($F12:Q12)-SUM($F13:Q13))&gt;=0,SUM($F7:Q7)*100/SUM($F10:Q10),SUM($F7:Q7)*100/(SUM($F10:Q10)+SUM($F13:Q13)-SUM($F12:Q12))))</f>
        <v> </v>
      </c>
      <c r="R41" s="10"/>
      <c r="S41" s="10"/>
      <c r="T41" s="38"/>
    </row>
    <row r="42" spans="1:20" ht="12" customHeight="1">
      <c r="A42" s="2">
        <v>42</v>
      </c>
      <c r="B42" s="60" t="s">
        <v>84</v>
      </c>
      <c r="C42" s="68"/>
      <c r="D42" s="68"/>
      <c r="E42" s="68"/>
      <c r="F42" s="68"/>
      <c r="G42" s="68"/>
      <c r="H42" s="68"/>
      <c r="I42" s="68"/>
      <c r="J42" s="68"/>
      <c r="K42" s="68"/>
      <c r="L42" s="68"/>
      <c r="M42" s="68"/>
      <c r="N42" s="68"/>
      <c r="O42" s="68"/>
      <c r="P42" s="68"/>
      <c r="Q42" s="68"/>
      <c r="R42" s="68"/>
      <c r="S42" s="68"/>
      <c r="T42" s="69"/>
    </row>
    <row r="43" spans="1:20" ht="12" customHeight="1">
      <c r="A43" s="2">
        <v>43</v>
      </c>
      <c r="B43" s="54" t="s">
        <v>37</v>
      </c>
      <c r="C43" s="70"/>
      <c r="D43" s="70"/>
      <c r="E43" s="70"/>
      <c r="F43" s="70"/>
      <c r="G43" s="70"/>
      <c r="H43" s="70"/>
      <c r="I43" s="70"/>
      <c r="J43" s="70"/>
      <c r="K43" s="70"/>
      <c r="L43" s="70"/>
      <c r="M43" s="70"/>
      <c r="N43" s="70"/>
      <c r="O43" s="70"/>
      <c r="P43" s="70"/>
      <c r="Q43" s="70"/>
      <c r="R43" s="70"/>
      <c r="S43" s="70"/>
      <c r="T43" s="55"/>
    </row>
    <row r="44" spans="1:20" ht="12" customHeight="1">
      <c r="A44" s="2">
        <v>44</v>
      </c>
      <c r="B44" s="71" t="s">
        <v>36</v>
      </c>
      <c r="C44" s="72"/>
      <c r="D44" s="72"/>
      <c r="E44" s="72"/>
      <c r="F44" s="72"/>
      <c r="G44" s="72"/>
      <c r="H44" s="72"/>
      <c r="I44" s="72"/>
      <c r="J44" s="72"/>
      <c r="K44" s="72"/>
      <c r="L44" s="72"/>
      <c r="M44" s="72"/>
      <c r="N44" s="72"/>
      <c r="O44" s="72"/>
      <c r="P44" s="72"/>
      <c r="Q44" s="72"/>
      <c r="R44" s="72"/>
      <c r="S44" s="72"/>
      <c r="T44" s="73"/>
    </row>
    <row r="45" spans="1:20" ht="12" customHeight="1">
      <c r="A45" s="5"/>
      <c r="B45" s="5"/>
      <c r="C45" s="5"/>
      <c r="D45" s="5"/>
      <c r="E45" s="5"/>
      <c r="F45" s="5"/>
      <c r="G45" s="5"/>
      <c r="H45" s="5"/>
      <c r="I45" s="5"/>
      <c r="J45" s="5"/>
      <c r="K45" s="5"/>
      <c r="L45" s="5"/>
      <c r="M45" s="5"/>
      <c r="N45" s="5"/>
      <c r="O45" s="5"/>
      <c r="P45" s="5"/>
      <c r="Q45" s="5"/>
      <c r="R45" s="5"/>
      <c r="S45" s="5"/>
      <c r="T45" s="5"/>
    </row>
    <row r="46" spans="1:20" ht="12" customHeight="1">
      <c r="A46" s="5"/>
      <c r="B46" s="5"/>
      <c r="C46" s="5"/>
      <c r="D46" s="5"/>
      <c r="E46" s="5"/>
      <c r="F46" s="5"/>
      <c r="G46" s="5"/>
      <c r="H46" s="5"/>
      <c r="I46" s="5"/>
      <c r="J46" s="5"/>
      <c r="K46" s="5"/>
      <c r="L46" s="5"/>
      <c r="M46" s="5"/>
      <c r="N46" s="5"/>
      <c r="O46" s="5"/>
      <c r="P46" s="5"/>
      <c r="Q46" s="5"/>
      <c r="R46" s="5"/>
      <c r="S46" s="5"/>
      <c r="T46" s="5"/>
    </row>
    <row r="47" spans="1:20" ht="12" customHeight="1">
      <c r="A47" s="5"/>
      <c r="B47" s="5"/>
      <c r="C47" s="5"/>
      <c r="D47" s="5"/>
      <c r="E47" s="5"/>
      <c r="F47" s="5"/>
      <c r="G47" s="5"/>
      <c r="H47" s="5"/>
      <c r="I47" s="5"/>
      <c r="J47" s="5"/>
      <c r="K47" s="5"/>
      <c r="L47" s="5"/>
      <c r="M47" s="5"/>
      <c r="N47" s="5"/>
      <c r="O47" s="5"/>
      <c r="P47" s="5"/>
      <c r="Q47" s="5"/>
      <c r="R47" s="5"/>
      <c r="S47" s="5"/>
      <c r="T47" s="5"/>
    </row>
    <row r="48" spans="1:20" ht="12" customHeight="1">
      <c r="A48" s="5"/>
      <c r="B48" s="5"/>
      <c r="C48" s="5"/>
      <c r="D48" s="5"/>
      <c r="E48" s="5"/>
      <c r="F48" s="5"/>
      <c r="G48" s="5"/>
      <c r="H48" s="5"/>
      <c r="I48" s="5"/>
      <c r="J48" s="5"/>
      <c r="K48" s="5"/>
      <c r="L48" s="5"/>
      <c r="M48" s="5"/>
      <c r="N48" s="5"/>
      <c r="O48" s="5"/>
      <c r="P48" s="5"/>
      <c r="Q48" s="5"/>
      <c r="R48" s="5"/>
      <c r="S48" s="5"/>
      <c r="T48" s="5"/>
    </row>
    <row r="49" spans="1:20" ht="12" customHeight="1">
      <c r="A49" s="5"/>
      <c r="B49" s="5"/>
      <c r="C49" s="5"/>
      <c r="D49" s="5"/>
      <c r="E49" s="5"/>
      <c r="F49" s="5"/>
      <c r="G49" s="5"/>
      <c r="H49" s="5"/>
      <c r="I49" s="5"/>
      <c r="J49" s="5"/>
      <c r="K49" s="5"/>
      <c r="L49" s="5"/>
      <c r="M49" s="5"/>
      <c r="N49" s="5"/>
      <c r="O49" s="5"/>
      <c r="P49" s="5"/>
      <c r="Q49" s="5"/>
      <c r="R49" s="5"/>
      <c r="S49" s="5"/>
      <c r="T49" s="5"/>
    </row>
    <row r="50" spans="1:20" ht="12" customHeight="1">
      <c r="A50" s="5"/>
      <c r="B50" s="5"/>
      <c r="C50" s="5"/>
      <c r="D50" s="5"/>
      <c r="E50" s="5"/>
      <c r="F50" s="5"/>
      <c r="G50" s="5"/>
      <c r="H50" s="5"/>
      <c r="I50" s="5"/>
      <c r="J50" s="5"/>
      <c r="K50" s="5"/>
      <c r="L50" s="5"/>
      <c r="M50" s="5"/>
      <c r="N50" s="5"/>
      <c r="O50" s="5"/>
      <c r="P50" s="5"/>
      <c r="Q50" s="5"/>
      <c r="R50" s="5"/>
      <c r="S50" s="5"/>
      <c r="T50" s="5"/>
    </row>
    <row r="51" spans="1:20" ht="12" customHeight="1">
      <c r="A51" s="5"/>
      <c r="B51" s="5"/>
      <c r="C51" s="5"/>
      <c r="D51" s="5"/>
      <c r="E51" s="5"/>
      <c r="F51" s="5"/>
      <c r="G51" s="5"/>
      <c r="H51" s="5"/>
      <c r="I51" s="5"/>
      <c r="J51" s="5"/>
      <c r="K51" s="5"/>
      <c r="L51" s="5"/>
      <c r="M51" s="5"/>
      <c r="N51" s="5"/>
      <c r="O51" s="5"/>
      <c r="P51" s="5"/>
      <c r="Q51" s="5"/>
      <c r="R51" s="5"/>
      <c r="S51" s="5"/>
      <c r="T51" s="5"/>
    </row>
    <row r="52" spans="1:20" ht="12" customHeight="1">
      <c r="A52" s="5"/>
      <c r="B52" s="5"/>
      <c r="C52" s="5"/>
      <c r="D52" s="5"/>
      <c r="E52" s="5"/>
      <c r="F52" s="5"/>
      <c r="G52" s="5"/>
      <c r="H52" s="5"/>
      <c r="I52" s="5"/>
      <c r="J52" s="5"/>
      <c r="K52" s="5"/>
      <c r="L52" s="5"/>
      <c r="M52" s="5"/>
      <c r="N52" s="5"/>
      <c r="O52" s="5"/>
      <c r="P52" s="5"/>
      <c r="Q52" s="5"/>
      <c r="R52" s="5"/>
      <c r="S52" s="5"/>
      <c r="T52" s="5"/>
    </row>
    <row r="53" spans="1:20" ht="12" customHeight="1">
      <c r="A53" s="5"/>
      <c r="B53" s="5"/>
      <c r="C53" s="5"/>
      <c r="D53" s="5"/>
      <c r="E53" s="5"/>
      <c r="F53" s="5"/>
      <c r="G53" s="5"/>
      <c r="H53" s="5"/>
      <c r="I53" s="5"/>
      <c r="J53" s="5"/>
      <c r="K53" s="5"/>
      <c r="L53" s="5"/>
      <c r="M53" s="5"/>
      <c r="N53" s="5"/>
      <c r="O53" s="5"/>
      <c r="P53" s="5"/>
      <c r="Q53" s="5"/>
      <c r="R53" s="5"/>
      <c r="S53" s="5"/>
      <c r="T53" s="5"/>
    </row>
    <row r="54" spans="1:20" ht="12" customHeight="1">
      <c r="A54" s="5"/>
      <c r="B54" s="5"/>
      <c r="C54" s="5"/>
      <c r="D54" s="5"/>
      <c r="E54" s="5"/>
      <c r="F54" s="5"/>
      <c r="G54" s="5"/>
      <c r="H54" s="5"/>
      <c r="I54" s="5"/>
      <c r="J54" s="5"/>
      <c r="K54" s="5"/>
      <c r="L54" s="5"/>
      <c r="M54" s="5"/>
      <c r="N54" s="5"/>
      <c r="O54" s="5"/>
      <c r="P54" s="5"/>
      <c r="Q54" s="5"/>
      <c r="R54" s="5"/>
      <c r="S54" s="5"/>
      <c r="T54" s="5"/>
    </row>
    <row r="55" spans="1:20" ht="12" customHeight="1">
      <c r="A55" s="5"/>
      <c r="B55" s="5"/>
      <c r="C55" s="5"/>
      <c r="D55" s="5"/>
      <c r="E55" s="5"/>
      <c r="F55" s="5"/>
      <c r="G55" s="5"/>
      <c r="H55" s="5"/>
      <c r="I55" s="5"/>
      <c r="J55" s="5"/>
      <c r="K55" s="5"/>
      <c r="L55" s="5"/>
      <c r="M55" s="5"/>
      <c r="N55" s="5"/>
      <c r="O55" s="5"/>
      <c r="P55" s="5"/>
      <c r="Q55" s="5"/>
      <c r="R55" s="5"/>
      <c r="S55" s="5"/>
      <c r="T55" s="5"/>
    </row>
    <row r="56" spans="1:20" ht="12" customHeight="1">
      <c r="A56" s="5"/>
      <c r="B56" s="5"/>
      <c r="C56" s="5"/>
      <c r="D56" s="5"/>
      <c r="E56" s="5"/>
      <c r="F56" s="5"/>
      <c r="G56" s="5"/>
      <c r="H56" s="5"/>
      <c r="I56" s="5"/>
      <c r="J56" s="5"/>
      <c r="K56" s="5"/>
      <c r="L56" s="5"/>
      <c r="M56" s="5"/>
      <c r="N56" s="5"/>
      <c r="O56" s="5"/>
      <c r="P56" s="5"/>
      <c r="Q56" s="5"/>
      <c r="R56" s="5"/>
      <c r="S56" s="5"/>
      <c r="T56" s="5"/>
    </row>
    <row r="57" spans="1:20" ht="12" customHeight="1">
      <c r="A57" s="5"/>
      <c r="B57" s="5"/>
      <c r="C57" s="5"/>
      <c r="D57" s="5"/>
      <c r="E57" s="5"/>
      <c r="F57" s="5"/>
      <c r="G57" s="5"/>
      <c r="H57" s="5"/>
      <c r="I57" s="5"/>
      <c r="J57" s="5"/>
      <c r="K57" s="5"/>
      <c r="L57" s="5"/>
      <c r="M57" s="5"/>
      <c r="N57" s="5"/>
      <c r="O57" s="5"/>
      <c r="P57" s="5"/>
      <c r="Q57" s="5"/>
      <c r="R57" s="5"/>
      <c r="S57" s="5"/>
      <c r="T57" s="5"/>
    </row>
    <row r="58" spans="1:20" ht="12" customHeight="1">
      <c r="A58" s="5"/>
      <c r="B58" s="5"/>
      <c r="C58" s="5"/>
      <c r="D58" s="5"/>
      <c r="E58" s="5"/>
      <c r="F58" s="5"/>
      <c r="G58" s="5"/>
      <c r="H58" s="5"/>
      <c r="I58" s="5"/>
      <c r="J58" s="5"/>
      <c r="K58" s="5"/>
      <c r="L58" s="5"/>
      <c r="M58" s="5"/>
      <c r="N58" s="5"/>
      <c r="O58" s="5"/>
      <c r="P58" s="5"/>
      <c r="Q58" s="5"/>
      <c r="R58" s="5"/>
      <c r="S58" s="5"/>
      <c r="T58" s="5"/>
    </row>
    <row r="59" spans="1:20" ht="12" customHeight="1">
      <c r="A59" s="5"/>
      <c r="B59" s="5"/>
      <c r="C59" s="5"/>
      <c r="D59" s="5"/>
      <c r="E59" s="5"/>
      <c r="F59" s="5"/>
      <c r="G59" s="5"/>
      <c r="H59" s="5"/>
      <c r="I59" s="5"/>
      <c r="J59" s="5"/>
      <c r="K59" s="5"/>
      <c r="L59" s="5"/>
      <c r="M59" s="5"/>
      <c r="N59" s="5"/>
      <c r="O59" s="5"/>
      <c r="P59" s="5"/>
      <c r="Q59" s="5"/>
      <c r="R59" s="5"/>
      <c r="S59" s="5"/>
      <c r="T59" s="5"/>
    </row>
    <row r="60" spans="1:20" ht="12" customHeight="1">
      <c r="A60" s="5"/>
      <c r="B60" s="5"/>
      <c r="C60" s="5"/>
      <c r="D60" s="5"/>
      <c r="E60" s="5"/>
      <c r="F60" s="5"/>
      <c r="G60" s="5"/>
      <c r="H60" s="5"/>
      <c r="I60" s="5"/>
      <c r="J60" s="5"/>
      <c r="K60" s="5"/>
      <c r="L60" s="5"/>
      <c r="M60" s="5"/>
      <c r="N60" s="5"/>
      <c r="O60" s="5"/>
      <c r="P60" s="5"/>
      <c r="Q60" s="5"/>
      <c r="R60" s="5"/>
      <c r="S60" s="5"/>
      <c r="T60" s="5"/>
    </row>
    <row r="61" spans="1:20" ht="12" customHeight="1">
      <c r="A61" s="5"/>
      <c r="B61" s="5"/>
      <c r="C61" s="5"/>
      <c r="D61" s="5"/>
      <c r="E61" s="5"/>
      <c r="F61" s="5"/>
      <c r="G61" s="5"/>
      <c r="H61" s="5"/>
      <c r="I61" s="5"/>
      <c r="J61" s="5"/>
      <c r="K61" s="5"/>
      <c r="L61" s="5"/>
      <c r="M61" s="5"/>
      <c r="N61" s="5"/>
      <c r="O61" s="5"/>
      <c r="P61" s="5"/>
      <c r="Q61" s="5"/>
      <c r="R61" s="5"/>
      <c r="S61" s="5"/>
      <c r="T61" s="5"/>
    </row>
    <row r="62" spans="1:20" ht="12" customHeight="1">
      <c r="A62" s="5"/>
      <c r="B62" s="5"/>
      <c r="C62" s="5"/>
      <c r="D62" s="5"/>
      <c r="E62" s="5"/>
      <c r="F62" s="5"/>
      <c r="G62" s="5"/>
      <c r="H62" s="5"/>
      <c r="I62" s="5"/>
      <c r="J62" s="5"/>
      <c r="K62" s="5"/>
      <c r="L62" s="5"/>
      <c r="M62" s="5"/>
      <c r="N62" s="5"/>
      <c r="O62" s="5"/>
      <c r="P62" s="5"/>
      <c r="Q62" s="5"/>
      <c r="R62" s="5"/>
      <c r="S62" s="5"/>
      <c r="T62" s="5"/>
    </row>
    <row r="63" spans="1:20" ht="12" customHeight="1">
      <c r="A63" s="5"/>
      <c r="B63" s="5"/>
      <c r="C63" s="5"/>
      <c r="D63" s="5"/>
      <c r="E63" s="5"/>
      <c r="F63" s="5"/>
      <c r="G63" s="5"/>
      <c r="H63" s="5"/>
      <c r="I63" s="5"/>
      <c r="J63" s="5"/>
      <c r="K63" s="5"/>
      <c r="L63" s="5"/>
      <c r="M63" s="5"/>
      <c r="N63" s="5"/>
      <c r="O63" s="5"/>
      <c r="P63" s="5"/>
      <c r="Q63" s="5"/>
      <c r="R63" s="5"/>
      <c r="S63" s="5"/>
      <c r="T63" s="5"/>
    </row>
    <row r="64" spans="1:20" ht="12" customHeight="1">
      <c r="A64" s="5"/>
      <c r="B64" s="5"/>
      <c r="C64" s="5"/>
      <c r="D64" s="5"/>
      <c r="E64" s="5"/>
      <c r="F64" s="5"/>
      <c r="G64" s="5"/>
      <c r="H64" s="5"/>
      <c r="I64" s="5"/>
      <c r="J64" s="5"/>
      <c r="K64" s="5"/>
      <c r="L64" s="5"/>
      <c r="M64" s="5"/>
      <c r="N64" s="5"/>
      <c r="O64" s="5"/>
      <c r="P64" s="5"/>
      <c r="Q64" s="5"/>
      <c r="R64" s="5"/>
      <c r="S64" s="5"/>
      <c r="T64" s="5"/>
    </row>
    <row r="65" spans="1:20" ht="12" customHeight="1">
      <c r="A65" s="5"/>
      <c r="B65" s="5"/>
      <c r="C65" s="5"/>
      <c r="D65" s="5"/>
      <c r="E65" s="5"/>
      <c r="F65" s="5"/>
      <c r="G65" s="5"/>
      <c r="H65" s="5"/>
      <c r="I65" s="5"/>
      <c r="J65" s="5"/>
      <c r="K65" s="5"/>
      <c r="L65" s="5"/>
      <c r="M65" s="5"/>
      <c r="N65" s="5"/>
      <c r="O65" s="5"/>
      <c r="P65" s="5"/>
      <c r="Q65" s="5"/>
      <c r="R65" s="5"/>
      <c r="S65" s="5"/>
      <c r="T65" s="5"/>
    </row>
    <row r="66" spans="1:20" ht="12" customHeight="1">
      <c r="A66" s="5"/>
      <c r="B66" s="5"/>
      <c r="C66" s="5"/>
      <c r="D66" s="5"/>
      <c r="E66" s="5"/>
      <c r="F66" s="5"/>
      <c r="G66" s="5"/>
      <c r="H66" s="5"/>
      <c r="I66" s="5"/>
      <c r="J66" s="5"/>
      <c r="K66" s="5"/>
      <c r="L66" s="5"/>
      <c r="M66" s="5"/>
      <c r="N66" s="5"/>
      <c r="O66" s="5"/>
      <c r="P66" s="5"/>
      <c r="Q66" s="5"/>
      <c r="R66" s="5"/>
      <c r="S66" s="5"/>
      <c r="T66" s="5"/>
    </row>
    <row r="67" spans="1:21" ht="12" customHeight="1">
      <c r="A67" s="5"/>
      <c r="B67" s="5"/>
      <c r="C67" s="5"/>
      <c r="D67" s="5"/>
      <c r="E67" s="5"/>
      <c r="F67" s="5"/>
      <c r="G67" s="5"/>
      <c r="H67" s="5"/>
      <c r="I67" s="5"/>
      <c r="J67" s="5"/>
      <c r="K67" s="5"/>
      <c r="L67" s="5"/>
      <c r="M67" s="5"/>
      <c r="N67" s="5"/>
      <c r="O67" s="5"/>
      <c r="P67" s="5"/>
      <c r="Q67" s="5"/>
      <c r="R67" s="5"/>
      <c r="S67" s="5"/>
      <c r="T67" s="5"/>
      <c r="U67" s="5"/>
    </row>
    <row r="68" spans="1:21" ht="12" customHeight="1">
      <c r="A68" s="5"/>
      <c r="B68" s="5"/>
      <c r="C68" s="5"/>
      <c r="D68" s="5"/>
      <c r="E68" s="5"/>
      <c r="F68" s="5"/>
      <c r="G68" s="5"/>
      <c r="H68" s="5"/>
      <c r="I68" s="5"/>
      <c r="J68" s="5"/>
      <c r="K68" s="5"/>
      <c r="L68" s="5"/>
      <c r="M68" s="5"/>
      <c r="N68" s="5"/>
      <c r="O68" s="5"/>
      <c r="P68" s="5"/>
      <c r="Q68" s="5"/>
      <c r="R68" s="5"/>
      <c r="S68" s="5"/>
      <c r="T68" s="5"/>
      <c r="U68" s="5"/>
    </row>
    <row r="69" spans="1:21" ht="12" customHeight="1">
      <c r="A69" s="5"/>
      <c r="B69" s="5"/>
      <c r="C69" s="5"/>
      <c r="D69" s="5"/>
      <c r="E69" s="5"/>
      <c r="F69" s="5"/>
      <c r="G69" s="5"/>
      <c r="H69" s="5"/>
      <c r="I69" s="5"/>
      <c r="J69" s="5"/>
      <c r="K69" s="5"/>
      <c r="L69" s="5"/>
      <c r="M69" s="5"/>
      <c r="N69" s="5"/>
      <c r="O69" s="5"/>
      <c r="P69" s="5"/>
      <c r="Q69" s="5"/>
      <c r="R69" s="5"/>
      <c r="S69" s="5"/>
      <c r="T69" s="5"/>
      <c r="U69" s="5"/>
    </row>
    <row r="70" spans="1:21" ht="12" customHeight="1">
      <c r="A70" s="5"/>
      <c r="B70" s="5"/>
      <c r="C70" s="5"/>
      <c r="D70" s="5"/>
      <c r="E70" s="5"/>
      <c r="F70" s="5"/>
      <c r="G70" s="5"/>
      <c r="H70" s="5"/>
      <c r="I70" s="5"/>
      <c r="J70" s="5"/>
      <c r="K70" s="5"/>
      <c r="L70" s="5"/>
      <c r="M70" s="5"/>
      <c r="N70" s="5"/>
      <c r="O70" s="5"/>
      <c r="P70" s="5"/>
      <c r="Q70" s="5"/>
      <c r="R70" s="5"/>
      <c r="S70" s="5"/>
      <c r="T70" s="5"/>
      <c r="U70" s="5"/>
    </row>
    <row r="71" spans="1:21" ht="12" customHeight="1">
      <c r="A71" s="5"/>
      <c r="B71" s="5"/>
      <c r="C71" s="5"/>
      <c r="D71" s="5"/>
      <c r="E71" s="5"/>
      <c r="F71" s="5"/>
      <c r="G71" s="5"/>
      <c r="H71" s="5"/>
      <c r="I71" s="5"/>
      <c r="J71" s="5"/>
      <c r="K71" s="5"/>
      <c r="L71" s="5"/>
      <c r="M71" s="5"/>
      <c r="N71" s="5"/>
      <c r="O71" s="5"/>
      <c r="P71" s="5"/>
      <c r="Q71" s="5"/>
      <c r="R71" s="5"/>
      <c r="S71" s="5"/>
      <c r="T71" s="5"/>
      <c r="U71" s="5"/>
    </row>
    <row r="72" spans="1:21" ht="12" customHeight="1">
      <c r="A72" s="5"/>
      <c r="B72" s="5"/>
      <c r="C72" s="5"/>
      <c r="D72" s="5"/>
      <c r="E72" s="5"/>
      <c r="F72" s="5"/>
      <c r="G72" s="5"/>
      <c r="H72" s="5"/>
      <c r="I72" s="5"/>
      <c r="J72" s="5"/>
      <c r="K72" s="5"/>
      <c r="L72" s="5"/>
      <c r="M72" s="5"/>
      <c r="N72" s="5"/>
      <c r="O72" s="5"/>
      <c r="P72" s="5"/>
      <c r="Q72" s="5"/>
      <c r="R72" s="5"/>
      <c r="S72" s="5"/>
      <c r="T72" s="5"/>
      <c r="U72" s="5"/>
    </row>
  </sheetData>
  <sheetProtection password="D07B" sheet="1" objects="1" scenarios="1"/>
  <mergeCells count="43">
    <mergeCell ref="B5:C5"/>
    <mergeCell ref="B6:C6"/>
    <mergeCell ref="B12:C12"/>
    <mergeCell ref="B10:C10"/>
    <mergeCell ref="B7:C7"/>
    <mergeCell ref="B40:C40"/>
    <mergeCell ref="B41:C41"/>
    <mergeCell ref="B37:C37"/>
    <mergeCell ref="B31:C31"/>
    <mergeCell ref="B39:C39"/>
    <mergeCell ref="B26:C26"/>
    <mergeCell ref="B34:C34"/>
    <mergeCell ref="B36:C36"/>
    <mergeCell ref="D1:T1"/>
    <mergeCell ref="B20:C20"/>
    <mergeCell ref="B21:C21"/>
    <mergeCell ref="B33:C33"/>
    <mergeCell ref="B32:C32"/>
    <mergeCell ref="B13:C13"/>
    <mergeCell ref="B15:C15"/>
    <mergeCell ref="B19:C19"/>
    <mergeCell ref="B22:C22"/>
    <mergeCell ref="B8:C8"/>
    <mergeCell ref="B42:T42"/>
    <mergeCell ref="B43:T43"/>
    <mergeCell ref="B44:T44"/>
    <mergeCell ref="B38:C38"/>
    <mergeCell ref="B16:C16"/>
    <mergeCell ref="B14:C14"/>
    <mergeCell ref="B30:C30"/>
    <mergeCell ref="B35:C35"/>
    <mergeCell ref="B28:C28"/>
    <mergeCell ref="B29:C29"/>
    <mergeCell ref="B17:C17"/>
    <mergeCell ref="B18:C18"/>
    <mergeCell ref="B11:C11"/>
    <mergeCell ref="B1:C1"/>
    <mergeCell ref="B27:C27"/>
    <mergeCell ref="B23:C23"/>
    <mergeCell ref="B24:C24"/>
    <mergeCell ref="B25:C25"/>
    <mergeCell ref="B9:C9"/>
    <mergeCell ref="B4:C4"/>
  </mergeCells>
  <printOptions/>
  <pageMargins left="0.4724409448818898" right="0.4724409448818898" top="0.5511811023622047" bottom="0.31496062992125984" header="0.2362204724409449" footer="0.2755905511811024"/>
  <pageSetup fitToHeight="1" fitToWidth="1" horizontalDpi="300" verticalDpi="3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O3"/>
  <sheetViews>
    <sheetView zoomScalePageLayoutView="0" workbookViewId="0" topLeftCell="A1">
      <selection activeCell="A1" sqref="A1:O1"/>
    </sheetView>
  </sheetViews>
  <sheetFormatPr defaultColWidth="9.140625" defaultRowHeight="12.75"/>
  <cols>
    <col min="1" max="1" width="7.7109375" style="0" customWidth="1"/>
    <col min="2" max="2" width="5.8515625" style="0" customWidth="1"/>
    <col min="3" max="3" width="12.421875" style="0" customWidth="1"/>
    <col min="4" max="4" width="8.28125" style="0" customWidth="1"/>
  </cols>
  <sheetData>
    <row r="1" spans="1:15" ht="23.25">
      <c r="A1" s="78" t="str">
        <f>'Financial Trend Analysis'!D1</f>
        <v>xxx Union Mission</v>
      </c>
      <c r="B1" s="78"/>
      <c r="C1" s="78"/>
      <c r="D1" s="78"/>
      <c r="E1" s="78"/>
      <c r="F1" s="78"/>
      <c r="G1" s="78"/>
      <c r="H1" s="78"/>
      <c r="I1" s="78"/>
      <c r="J1" s="78"/>
      <c r="K1" s="78"/>
      <c r="L1" s="78"/>
      <c r="M1" s="78"/>
      <c r="N1" s="78"/>
      <c r="O1" s="78"/>
    </row>
    <row r="2" spans="1:8" ht="18">
      <c r="A2" s="31" t="s">
        <v>106</v>
      </c>
      <c r="B2" t="str">
        <f>'Financial Trend Analysis'!C2</f>
        <v>01.10.2009</v>
      </c>
      <c r="H2" s="40">
        <f>'FTA Worksheet'!K2</f>
        <v>2009</v>
      </c>
    </row>
    <row r="3" spans="1:3" ht="12.75">
      <c r="A3" s="48" t="s">
        <v>107</v>
      </c>
      <c r="B3" s="48"/>
      <c r="C3" t="str">
        <f>'Financial Trend Analysis'!C3</f>
        <v>1.000 KSH</v>
      </c>
    </row>
  </sheetData>
  <sheetProtection password="D07B" sheet="1" objects="1" scenarios="1"/>
  <mergeCells count="2">
    <mergeCell ref="A1:O1"/>
    <mergeCell ref="A3:B3"/>
  </mergeCells>
  <printOptions/>
  <pageMargins left="0.5905511811023623" right="0.3937007874015748" top="0.3937007874015748" bottom="0.3937007874015748" header="0.11811023622047245" footer="0.31496062992125984"/>
  <pageSetup fitToHeight="1" fitToWidth="1" horizontalDpi="300" verticalDpi="300" orientation="portrait"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East-Central Africa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Philipsenp</dc:creator>
  <cp:keywords/>
  <dc:description/>
  <cp:lastModifiedBy>philipsenp</cp:lastModifiedBy>
  <cp:lastPrinted>2009-10-01T08:44:15Z</cp:lastPrinted>
  <dcterms:created xsi:type="dcterms:W3CDTF">2006-12-07T12:32:51Z</dcterms:created>
  <dcterms:modified xsi:type="dcterms:W3CDTF">2010-07-01T19:10:21Z</dcterms:modified>
  <cp:category/>
  <cp:version/>
  <cp:contentType/>
  <cp:contentStatus/>
</cp:coreProperties>
</file>